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1" activeTab="0"/>
  </bookViews>
  <sheets>
    <sheet name="ЖКУ" sheetId="1" r:id="rId1"/>
    <sheet name="ТВСиК" sheetId="2" r:id="rId2"/>
    <sheet name="УЭСиП" sheetId="3" r:id="rId3"/>
  </sheets>
  <definedNames>
    <definedName name="_xlnm.Print_Area" localSheetId="0">'ЖКУ'!$A$1:$N$32</definedName>
    <definedName name="_xlnm.Print_Area" localSheetId="1">'ТВСиК'!$A$1:$O$58</definedName>
    <definedName name="_xlnm.Print_Area" localSheetId="2">'УЭСиП'!$A$1:$O$47</definedName>
  </definedNames>
  <calcPr fullCalcOnLoad="1"/>
</workbook>
</file>

<file path=xl/sharedStrings.xml><?xml version="1.0" encoding="utf-8"?>
<sst xmlns="http://schemas.openxmlformats.org/spreadsheetml/2006/main" count="515" uniqueCount="244">
  <si>
    <t>Отчет</t>
  </si>
  <si>
    <t>по подготовке объектов жилищно - коммунального хозяйства к работе в зимних условиях 2019-2020 годов</t>
  </si>
  <si>
    <t xml:space="preserve">участок ЖКУ </t>
  </si>
  <si>
    <t>№ п/п</t>
  </si>
  <si>
    <t>Наименование мероприятий</t>
  </si>
  <si>
    <t>Статья тарифа</t>
  </si>
  <si>
    <t>Ед. изм.</t>
  </si>
  <si>
    <t>Объем</t>
  </si>
  <si>
    <t>Сметная стоимость (руб.)</t>
  </si>
  <si>
    <t xml:space="preserve">Объем выполненных работ (нарастающим итогом) </t>
  </si>
  <si>
    <t>Финансирование (руб.)</t>
  </si>
  <si>
    <t>Срок исполнения</t>
  </si>
  <si>
    <t>Ответственный за исполнение</t>
  </si>
  <si>
    <t>Освоено денежных средств (руб.)</t>
  </si>
  <si>
    <t>в натуральном выражении</t>
  </si>
  <si>
    <t>в процентном выражении</t>
  </si>
  <si>
    <t>краевой бюджет</t>
  </si>
  <si>
    <t>местный бюджет</t>
  </si>
  <si>
    <t>собственные средства предприятия</t>
  </si>
  <si>
    <t>Промывка, испытание на плотность системы отопления</t>
  </si>
  <si>
    <t>ТО</t>
  </si>
  <si>
    <t>МКД</t>
  </si>
  <si>
    <t>май-июнь</t>
  </si>
  <si>
    <t>Ефременко А.И.</t>
  </si>
  <si>
    <t>Промывка, испытание на плотность лежаков ГВС и ХВС</t>
  </si>
  <si>
    <t>Промывка и прочистка лежаков канализации</t>
  </si>
  <si>
    <t>Подготовка УУТЭ к работе в зимних условиях</t>
  </si>
  <si>
    <t>июль-август</t>
  </si>
  <si>
    <t>Ремонт выпуска канализации в МКД №1</t>
  </si>
  <si>
    <t>ТР</t>
  </si>
  <si>
    <t>Замена участка сетей ГВС в МКД №9</t>
  </si>
  <si>
    <t>Подготовка сетей электроснабжения к работе в зимних условиях</t>
  </si>
  <si>
    <t>май-октябрь</t>
  </si>
  <si>
    <t>Мачуга А.В.</t>
  </si>
  <si>
    <t>Прочистка вентиляционных каналов от паутины, мусора</t>
  </si>
  <si>
    <t>Машукова О.В.</t>
  </si>
  <si>
    <t>Мелкий ремонт входных дверей в подвальное помещение</t>
  </si>
  <si>
    <t>Мелкий ремонт снегоуборочного инвентаря</t>
  </si>
  <si>
    <t>сентябрь-октябрь</t>
  </si>
  <si>
    <t>Мелкий ремонт входных и тамбурных дверей, замена шпингалетов, установка пружин</t>
  </si>
  <si>
    <t>август-сентябрь</t>
  </si>
  <si>
    <t>Заготовка песка</t>
  </si>
  <si>
    <t>м.куб.</t>
  </si>
  <si>
    <t>ИТОГО:</t>
  </si>
  <si>
    <t>х</t>
  </si>
  <si>
    <r>
      <t>Исполнитель:</t>
    </r>
    <r>
      <rPr>
        <sz val="12"/>
        <color indexed="8"/>
        <rFont val="Times New Roman"/>
        <family val="1"/>
      </rPr>
      <t xml:space="preserve"> начальник ЖКУ Машукова О.В.</t>
    </r>
  </si>
  <si>
    <t>по подготовке объектов электрохозяйства  к работе в зимних условиях 2019 - 2020 годов</t>
  </si>
  <si>
    <t>№</t>
  </si>
  <si>
    <t>Наименование</t>
  </si>
  <si>
    <t>Ед.</t>
  </si>
  <si>
    <t>Сметная</t>
  </si>
  <si>
    <t>Объём выполненных</t>
  </si>
  <si>
    <t>Финансирование</t>
  </si>
  <si>
    <t>Срок</t>
  </si>
  <si>
    <t>Ответственный</t>
  </si>
  <si>
    <t>Освоено</t>
  </si>
  <si>
    <t>п/п</t>
  </si>
  <si>
    <t>мероприятия</t>
  </si>
  <si>
    <t>изм.</t>
  </si>
  <si>
    <t>стоимость</t>
  </si>
  <si>
    <t>работ</t>
  </si>
  <si>
    <t>Краевой</t>
  </si>
  <si>
    <t>Местный</t>
  </si>
  <si>
    <t>Собст-ные</t>
  </si>
  <si>
    <t>исполнения</t>
  </si>
  <si>
    <t>за исполнение</t>
  </si>
  <si>
    <t>всего</t>
  </si>
  <si>
    <t>из средств</t>
  </si>
  <si>
    <t xml:space="preserve"> руб.</t>
  </si>
  <si>
    <t>(нарастающим итогом)</t>
  </si>
  <si>
    <t>бюджет</t>
  </si>
  <si>
    <t>средства</t>
  </si>
  <si>
    <t>мест. бюдж.</t>
  </si>
  <si>
    <t>предпр-я</t>
  </si>
  <si>
    <t>1</t>
  </si>
  <si>
    <t>ВЛ-6кВ:</t>
  </si>
  <si>
    <t>1.1</t>
  </si>
  <si>
    <t>правка опор ВЛ 6кВ фидера №8</t>
  </si>
  <si>
    <t>шт</t>
  </si>
  <si>
    <t>июль</t>
  </si>
  <si>
    <t xml:space="preserve"> </t>
  </si>
  <si>
    <t>1.2</t>
  </si>
  <si>
    <t>очистка трассы ВЛ фидера №8, №21 от поросли</t>
  </si>
  <si>
    <t>га</t>
  </si>
  <si>
    <t>апрель</t>
  </si>
  <si>
    <t>1.3</t>
  </si>
  <si>
    <t>очистка трассы ВЛ фидера №4 от поросли, Ответвление к ТП-7</t>
  </si>
  <si>
    <t>март</t>
  </si>
  <si>
    <t>1.4</t>
  </si>
  <si>
    <t>ремонт разъединителя воздушного РВ 10/400 фидер№8 Вл-6кВ снижение         к ТП-11</t>
  </si>
  <si>
    <t>шт.</t>
  </si>
  <si>
    <t>1.5</t>
  </si>
  <si>
    <t>ремонт разъединителя воздушного РВ 10/400 фидер№21 ВЛ-6кВ снижение к ТП-11</t>
  </si>
  <si>
    <t>2</t>
  </si>
  <si>
    <t>ТП 6/0,4кВ</t>
  </si>
  <si>
    <t>2.1</t>
  </si>
  <si>
    <t>выкашивание и удаление травы с территории ТП 6кВ</t>
  </si>
  <si>
    <t>июнь, август</t>
  </si>
  <si>
    <t>2.2</t>
  </si>
  <si>
    <t>текущее обслуживание ТП-6кВ</t>
  </si>
  <si>
    <t>апр. - сент.</t>
  </si>
  <si>
    <t>3</t>
  </si>
  <si>
    <t>ГПП "Малахит":</t>
  </si>
  <si>
    <t>3.2</t>
  </si>
  <si>
    <r>
      <t>подготовка объекта к пожароопасному периоду:</t>
    </r>
    <r>
      <rPr>
        <sz val="10"/>
        <color indexed="8"/>
        <rFont val="Arial1"/>
        <family val="0"/>
      </rPr>
      <t xml:space="preserve"> выкашивание и удаление травы и поросли  по периметру ограждения</t>
    </r>
  </si>
  <si>
    <t>м кв.</t>
  </si>
  <si>
    <t>3.3</t>
  </si>
  <si>
    <t>выкашивание и удаление травы  на ОРУ-110кВ</t>
  </si>
  <si>
    <t>3.4</t>
  </si>
  <si>
    <t>текущий ремонт ШР-110 (замена изолятора ИОС-110-400, 1шт.)</t>
  </si>
  <si>
    <t>август</t>
  </si>
  <si>
    <t>3.5</t>
  </si>
  <si>
    <t>текущий ремонт отделителя ОД-2-110кВ (замена изолятора ИОС-110-400, 1 шт.)</t>
  </si>
  <si>
    <t>3.7</t>
  </si>
  <si>
    <t>окрашивание строительных конструкций</t>
  </si>
  <si>
    <t>3.8</t>
  </si>
  <si>
    <t>ремонт трансформаторов тока ячейки №5 КРУН-6кВ (замена)</t>
  </si>
  <si>
    <t>3.9</t>
  </si>
  <si>
    <t>замена ламп накаливания на светодиодные</t>
  </si>
  <si>
    <t>июнь</t>
  </si>
  <si>
    <t>4</t>
  </si>
  <si>
    <t>Проведение профилактических испытаний:</t>
  </si>
  <si>
    <t>4.1</t>
  </si>
  <si>
    <t>Испытание молниезащит (подготовка к грозовому периоду)</t>
  </si>
  <si>
    <t>измер.</t>
  </si>
  <si>
    <t>май</t>
  </si>
  <si>
    <t>Проверка целостности металлосвязи</t>
  </si>
  <si>
    <t>Проверка сопротивления заземляющих устройств ТП</t>
  </si>
  <si>
    <t>4.2</t>
  </si>
  <si>
    <t>Испытание трансформаторного масла (1Т, 2Т)</t>
  </si>
  <si>
    <t>4.3</t>
  </si>
  <si>
    <t>Испытание защитных средств</t>
  </si>
  <si>
    <t>май - декабрь</t>
  </si>
  <si>
    <t>5</t>
  </si>
  <si>
    <t>Прочие работы:</t>
  </si>
  <si>
    <t>5.1</t>
  </si>
  <si>
    <t>Обучение и аттестация персонала</t>
  </si>
  <si>
    <t>по графику</t>
  </si>
  <si>
    <t>5.2</t>
  </si>
  <si>
    <t>Противоаварийные и противопожарные тренировки</t>
  </si>
  <si>
    <t>5.3</t>
  </si>
  <si>
    <t>Ревизия средств пожаротушения</t>
  </si>
  <si>
    <t>объект</t>
  </si>
  <si>
    <t>6</t>
  </si>
  <si>
    <t>КЛ-0,4кВ</t>
  </si>
  <si>
    <t>6.1</t>
  </si>
  <si>
    <t>Измерение сопротивления изоляции КЛ до 1000В (МЖД)</t>
  </si>
  <si>
    <t>линия</t>
  </si>
  <si>
    <t>7</t>
  </si>
  <si>
    <t>ВЛ - 0,4кВ ул. Первопроходцев (бесхозяйная)</t>
  </si>
  <si>
    <t>7.1</t>
  </si>
  <si>
    <t xml:space="preserve">Модернизация ВЛ с заменой голых проводов на провода СИП                                     </t>
  </si>
  <si>
    <t>всего:</t>
  </si>
  <si>
    <t>по подготовке объектов тепловодоснабжения  к работе в зимних условиях 2019-2020 годов</t>
  </si>
  <si>
    <t xml:space="preserve">Наименование </t>
  </si>
  <si>
    <t>статья тарифа</t>
  </si>
  <si>
    <t xml:space="preserve">Сметная </t>
  </si>
  <si>
    <t xml:space="preserve">Освоено </t>
  </si>
  <si>
    <t xml:space="preserve">Собст-ные </t>
  </si>
  <si>
    <t>тыс. руб.</t>
  </si>
  <si>
    <t>Выполнение графика планово-предупредительных</t>
  </si>
  <si>
    <t>ремонтов 2019г. в том числе:</t>
  </si>
  <si>
    <t>Сети отопления</t>
  </si>
  <si>
    <t>1.1.2</t>
  </si>
  <si>
    <t xml:space="preserve">Испытание на плотность </t>
  </si>
  <si>
    <t>то</t>
  </si>
  <si>
    <t>м</t>
  </si>
  <si>
    <t>нач. ТВСиК</t>
  </si>
  <si>
    <t>1.1.3</t>
  </si>
  <si>
    <t>Температурные испытания</t>
  </si>
  <si>
    <t>ч/ч</t>
  </si>
  <si>
    <t>январь-май</t>
  </si>
  <si>
    <t>1.1.4</t>
  </si>
  <si>
    <t xml:space="preserve">Гидравлические испытание </t>
  </si>
  <si>
    <t>1.1.5</t>
  </si>
  <si>
    <t xml:space="preserve">Промывка теплосетей </t>
  </si>
  <si>
    <t>1.1.6</t>
  </si>
  <si>
    <t>Текущий ремонт запорной арматуры</t>
  </si>
  <si>
    <t>тр</t>
  </si>
  <si>
    <t>тепловые камеры</t>
  </si>
  <si>
    <t>октябрь</t>
  </si>
  <si>
    <t>1.1.7</t>
  </si>
  <si>
    <t>Выкашивание травы ТК 24-ТК 30; ТК3-ТК7; кот- ТК1; ТК - ТК 8</t>
  </si>
  <si>
    <t>100м2</t>
  </si>
  <si>
    <t>сентябрь</t>
  </si>
  <si>
    <t>1.1.8</t>
  </si>
  <si>
    <t>изолировка т/сетей</t>
  </si>
  <si>
    <t>м2</t>
  </si>
  <si>
    <t>итого</t>
  </si>
  <si>
    <t>Сети ГВС</t>
  </si>
  <si>
    <t>1.2.1</t>
  </si>
  <si>
    <t xml:space="preserve"> испытание на плотность</t>
  </si>
  <si>
    <t>1.2.2</t>
  </si>
  <si>
    <t>январь</t>
  </si>
  <si>
    <t>1.2.3</t>
  </si>
  <si>
    <t>Промывка кот.34 - ТК21; ТК1-ТК 13,14;ТК21 - ТК22; ТК3-7",</t>
  </si>
  <si>
    <t>1.2.4</t>
  </si>
  <si>
    <t>1.2.5</t>
  </si>
  <si>
    <t>Гидравлические испытания</t>
  </si>
  <si>
    <t>Сети ХВС</t>
  </si>
  <si>
    <t>1.3.1</t>
  </si>
  <si>
    <t xml:space="preserve">испытание на плотность </t>
  </si>
  <si>
    <t>1.3.2</t>
  </si>
  <si>
    <t>1.3.3</t>
  </si>
  <si>
    <t>промывка сетей ХВС</t>
  </si>
  <si>
    <t>1.3.4</t>
  </si>
  <si>
    <t xml:space="preserve">Текущий ремонт насосов ЭЦВ 4/10/85   </t>
  </si>
  <si>
    <t>апрель, ноябрь</t>
  </si>
  <si>
    <t>1.3.5</t>
  </si>
  <si>
    <t>Текущий ремонт насоса ЦНС 25/30</t>
  </si>
  <si>
    <t>1.3.6</t>
  </si>
  <si>
    <t>Текущий ремонт насоса ЦНС 60/99</t>
  </si>
  <si>
    <t>1.3.7</t>
  </si>
  <si>
    <t>промывка емкостей 2/1000м3</t>
  </si>
  <si>
    <t>1.3.8</t>
  </si>
  <si>
    <t>промывка емкостей 250м3</t>
  </si>
  <si>
    <t>1.3.9</t>
  </si>
  <si>
    <t>очистка емкостей 250м3 от кустарника</t>
  </si>
  <si>
    <t>1.3.10</t>
  </si>
  <si>
    <t>очистка емкостей 2/1000м3 от кустарника</t>
  </si>
  <si>
    <t>1.3.11</t>
  </si>
  <si>
    <t>выкашивание травы на СОЖ</t>
  </si>
  <si>
    <t>июнь-август</t>
  </si>
  <si>
    <t>1.4.1</t>
  </si>
  <si>
    <t>Промывка очистка сетей и колодцев</t>
  </si>
  <si>
    <t>1.4.2</t>
  </si>
  <si>
    <t>Текущий ремонт воздуходувок ВВН-12</t>
  </si>
  <si>
    <t>февраль-ноябрь</t>
  </si>
  <si>
    <t>1.4.3</t>
  </si>
  <si>
    <t>текущий ремонт колодцев</t>
  </si>
  <si>
    <t>1.4.4</t>
  </si>
  <si>
    <t>выкашивание травы на СБО</t>
  </si>
  <si>
    <t>1.4.5</t>
  </si>
  <si>
    <t>текущий ремонт дробилок</t>
  </si>
  <si>
    <t>исп.Ефременко А.И.</t>
  </si>
  <si>
    <t xml:space="preserve">в натуральном </t>
  </si>
  <si>
    <t>выражении</t>
  </si>
  <si>
    <t>в процентном</t>
  </si>
  <si>
    <t>% выполнения</t>
  </si>
  <si>
    <t>Исп. Файдрахманов Ш.С.</t>
  </si>
  <si>
    <t>Файдрахманов Ш.С.</t>
  </si>
  <si>
    <t>т. 8-(42357) 35-3-52</t>
  </si>
  <si>
    <t xml:space="preserve">               к.т. 8-(42357) 35-4-39</t>
  </si>
  <si>
    <t>к.т. 8-(42357) 35-4-38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</si>
</sst>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\ #,##0.00&quot;   &quot;;\-#,##0.00&quot;   &quot;;&quot; -&quot;00&quot;   &quot;;@\ "/>
    <numFmt numFmtId="165" formatCode="#,##0.00&quot;   &quot;"/>
    <numFmt numFmtId="166" formatCode="#,##0.00&quot;р.&quot;"/>
  </numFmts>
  <fonts count="44">
    <font>
      <sz val="11"/>
      <color indexed="8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Arial1"/>
      <family val="0"/>
    </font>
    <font>
      <sz val="10"/>
      <color indexed="8"/>
      <name val="Arial1"/>
      <family val="0"/>
    </font>
    <font>
      <b/>
      <sz val="10"/>
      <color indexed="8"/>
      <name val="Arial Cyr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Border="0" applyProtection="0">
      <alignment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3" fillId="0" borderId="0" xfId="52" applyNumberFormat="1" applyFont="1" applyFill="1" applyAlignment="1">
      <alignment horizontal="center" vertical="center" wrapText="1"/>
    </xf>
    <xf numFmtId="0" fontId="3" fillId="0" borderId="0" xfId="52" applyNumberFormat="1" applyFont="1" applyFill="1" applyAlignment="1">
      <alignment wrapText="1"/>
    </xf>
    <xf numFmtId="0" fontId="0" fillId="0" borderId="0" xfId="0" applyNumberFormat="1" applyFill="1" applyAlignment="1">
      <alignment/>
    </xf>
    <xf numFmtId="0" fontId="4" fillId="0" borderId="0" xfId="52" applyNumberFormat="1" applyFont="1" applyFill="1" applyAlignment="1">
      <alignment wrapText="1"/>
    </xf>
    <xf numFmtId="0" fontId="3" fillId="0" borderId="10" xfId="52" applyNumberFormat="1" applyFont="1" applyFill="1" applyBorder="1" applyAlignment="1">
      <alignment horizontal="center" vertical="center" wrapText="1"/>
    </xf>
    <xf numFmtId="0" fontId="3" fillId="0" borderId="10" xfId="52" applyNumberFormat="1" applyFont="1" applyFill="1" applyBorder="1" applyAlignment="1">
      <alignment horizontal="center" wrapText="1"/>
    </xf>
    <xf numFmtId="0" fontId="5" fillId="0" borderId="10" xfId="52" applyNumberFormat="1" applyFont="1" applyFill="1" applyBorder="1" applyAlignment="1">
      <alignment horizontal="center" vertical="center" wrapText="1"/>
    </xf>
    <xf numFmtId="0" fontId="5" fillId="0" borderId="0" xfId="52" applyNumberFormat="1" applyFont="1" applyFill="1" applyAlignment="1">
      <alignment horizontal="center" vertical="center" wrapText="1"/>
    </xf>
    <xf numFmtId="0" fontId="3" fillId="0" borderId="10" xfId="52" applyNumberFormat="1" applyFont="1" applyFill="1" applyBorder="1" applyAlignment="1">
      <alignment wrapText="1"/>
    </xf>
    <xf numFmtId="164" fontId="3" fillId="0" borderId="10" xfId="52" applyNumberFormat="1" applyFont="1" applyFill="1" applyBorder="1" applyAlignment="1">
      <alignment horizontal="center" vertical="center" wrapText="1"/>
    </xf>
    <xf numFmtId="10" fontId="3" fillId="0" borderId="10" xfId="52" applyNumberFormat="1" applyFont="1" applyFill="1" applyBorder="1" applyAlignment="1">
      <alignment horizontal="center" vertical="center" wrapText="1"/>
    </xf>
    <xf numFmtId="0" fontId="3" fillId="0" borderId="10" xfId="52" applyNumberFormat="1" applyFont="1" applyFill="1" applyBorder="1" applyAlignment="1">
      <alignment horizontal="right" vertical="center" wrapText="1"/>
    </xf>
    <xf numFmtId="0" fontId="3" fillId="0" borderId="10" xfId="52" applyNumberFormat="1" applyFont="1" applyFill="1" applyBorder="1" applyAlignment="1">
      <alignment horizontal="left" vertical="center" wrapText="1"/>
    </xf>
    <xf numFmtId="0" fontId="4" fillId="0" borderId="10" xfId="52" applyNumberFormat="1" applyFont="1" applyFill="1" applyBorder="1" applyAlignment="1">
      <alignment horizontal="center" vertical="center" wrapText="1"/>
    </xf>
    <xf numFmtId="164" fontId="4" fillId="0" borderId="10" xfId="52" applyNumberFormat="1" applyFont="1" applyFill="1" applyBorder="1" applyAlignment="1">
      <alignment horizontal="center" vertical="center" wrapText="1"/>
    </xf>
    <xf numFmtId="4" fontId="4" fillId="0" borderId="10" xfId="52" applyNumberFormat="1" applyFont="1" applyFill="1" applyBorder="1" applyAlignment="1">
      <alignment horizontal="center" vertical="center" wrapText="1"/>
    </xf>
    <xf numFmtId="0" fontId="2" fillId="0" borderId="0" xfId="52" applyNumberFormat="1" applyFont="1" applyFill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right"/>
    </xf>
    <xf numFmtId="49" fontId="0" fillId="0" borderId="11" xfId="0" applyNumberFormat="1" applyFont="1" applyBorder="1" applyAlignment="1">
      <alignment horizontal="center"/>
    </xf>
    <xf numFmtId="0" fontId="0" fillId="0" borderId="12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center"/>
    </xf>
    <xf numFmtId="0" fontId="0" fillId="0" borderId="11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0" fontId="0" fillId="0" borderId="0" xfId="0" applyNumberFormat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0" fontId="0" fillId="0" borderId="13" xfId="0" applyNumberFormat="1" applyFont="1" applyBorder="1" applyAlignment="1">
      <alignment horizontal="center"/>
    </xf>
    <xf numFmtId="0" fontId="0" fillId="0" borderId="13" xfId="0" applyNumberFormat="1" applyFont="1" applyFill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0" fontId="0" fillId="0" borderId="14" xfId="0" applyNumberFormat="1" applyBorder="1" applyAlignment="1">
      <alignment horizontal="center"/>
    </xf>
    <xf numFmtId="0" fontId="0" fillId="0" borderId="14" xfId="0" applyNumberFormat="1" applyFont="1" applyFill="1" applyBorder="1" applyAlignment="1">
      <alignment horizontal="center"/>
    </xf>
    <xf numFmtId="49" fontId="6" fillId="0" borderId="10" xfId="0" applyNumberFormat="1" applyFont="1" applyBorder="1" applyAlignment="1">
      <alignment horizontal="right"/>
    </xf>
    <xf numFmtId="0" fontId="6" fillId="0" borderId="16" xfId="0" applyNumberFormat="1" applyFont="1" applyBorder="1" applyAlignment="1">
      <alignment/>
    </xf>
    <xf numFmtId="0" fontId="0" fillId="0" borderId="17" xfId="0" applyNumberFormat="1" applyBorder="1" applyAlignment="1">
      <alignment/>
    </xf>
    <xf numFmtId="0" fontId="0" fillId="0" borderId="17" xfId="0" applyNumberFormat="1" applyBorder="1" applyAlignment="1">
      <alignment horizontal="center"/>
    </xf>
    <xf numFmtId="0" fontId="0" fillId="0" borderId="18" xfId="0" applyNumberFormat="1" applyBorder="1" applyAlignment="1">
      <alignment/>
    </xf>
    <xf numFmtId="49" fontId="0" fillId="0" borderId="10" xfId="0" applyNumberFormat="1" applyFont="1" applyFill="1" applyBorder="1" applyAlignment="1">
      <alignment horizontal="right"/>
    </xf>
    <xf numFmtId="0" fontId="7" fillId="0" borderId="10" xfId="0" applyNumberFormat="1" applyFont="1" applyFill="1" applyBorder="1" applyAlignment="1">
      <alignment/>
    </xf>
    <xf numFmtId="0" fontId="7" fillId="0" borderId="10" xfId="0" applyNumberFormat="1" applyFont="1" applyFill="1" applyBorder="1" applyAlignment="1">
      <alignment horizontal="center"/>
    </xf>
    <xf numFmtId="0" fontId="0" fillId="0" borderId="10" xfId="0" applyNumberFormat="1" applyFill="1" applyBorder="1" applyAlignment="1">
      <alignment/>
    </xf>
    <xf numFmtId="165" fontId="0" fillId="0" borderId="10" xfId="0" applyNumberFormat="1" applyFill="1" applyBorder="1" applyAlignment="1">
      <alignment/>
    </xf>
    <xf numFmtId="166" fontId="0" fillId="0" borderId="10" xfId="0" applyNumberFormat="1" applyFill="1" applyBorder="1" applyAlignment="1">
      <alignment horizontal="right" vertical="center"/>
    </xf>
    <xf numFmtId="0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/>
    </xf>
    <xf numFmtId="0" fontId="0" fillId="0" borderId="10" xfId="0" applyNumberFormat="1" applyFill="1" applyBorder="1" applyAlignment="1">
      <alignment horizontal="right"/>
    </xf>
    <xf numFmtId="49" fontId="7" fillId="0" borderId="10" xfId="0" applyNumberFormat="1" applyFont="1" applyFill="1" applyBorder="1" applyAlignment="1">
      <alignment wrapText="1"/>
    </xf>
    <xf numFmtId="0" fontId="7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right" vertical="center"/>
    </xf>
    <xf numFmtId="165" fontId="0" fillId="0" borderId="10" xfId="0" applyNumberFormat="1" applyFill="1" applyBorder="1" applyAlignment="1">
      <alignment vertical="center"/>
    </xf>
    <xf numFmtId="0" fontId="0" fillId="0" borderId="10" xfId="0" applyNumberFormat="1" applyFill="1" applyBorder="1" applyAlignment="1">
      <alignment vertical="center"/>
    </xf>
    <xf numFmtId="0" fontId="0" fillId="0" borderId="10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wrapText="1"/>
    </xf>
    <xf numFmtId="49" fontId="6" fillId="0" borderId="10" xfId="0" applyNumberFormat="1" applyFont="1" applyFill="1" applyBorder="1" applyAlignment="1">
      <alignment horizontal="right"/>
    </xf>
    <xf numFmtId="0" fontId="6" fillId="0" borderId="16" xfId="0" applyNumberFormat="1" applyFont="1" applyFill="1" applyBorder="1" applyAlignment="1">
      <alignment/>
    </xf>
    <xf numFmtId="0" fontId="0" fillId="0" borderId="17" xfId="0" applyNumberFormat="1" applyFill="1" applyBorder="1" applyAlignment="1">
      <alignment horizontal="center"/>
    </xf>
    <xf numFmtId="0" fontId="0" fillId="0" borderId="17" xfId="0" applyNumberFormat="1" applyFill="1" applyBorder="1" applyAlignment="1">
      <alignment/>
    </xf>
    <xf numFmtId="165" fontId="0" fillId="0" borderId="17" xfId="0" applyNumberFormat="1" applyFill="1" applyBorder="1" applyAlignment="1">
      <alignment/>
    </xf>
    <xf numFmtId="166" fontId="0" fillId="0" borderId="17" xfId="0" applyNumberFormat="1" applyFill="1" applyBorder="1" applyAlignment="1">
      <alignment horizontal="right" vertical="center"/>
    </xf>
    <xf numFmtId="0" fontId="0" fillId="0" borderId="15" xfId="0" applyNumberForma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right"/>
    </xf>
    <xf numFmtId="166" fontId="0" fillId="0" borderId="10" xfId="0" applyNumberFormat="1" applyFill="1" applyBorder="1" applyAlignment="1">
      <alignment/>
    </xf>
    <xf numFmtId="49" fontId="6" fillId="0" borderId="10" xfId="0" applyNumberFormat="1" applyFont="1" applyFill="1" applyBorder="1" applyAlignment="1">
      <alignment wrapText="1"/>
    </xf>
    <xf numFmtId="0" fontId="0" fillId="0" borderId="14" xfId="0" applyNumberFormat="1" applyFont="1" applyFill="1" applyBorder="1" applyAlignment="1">
      <alignment horizontal="center" vertical="center"/>
    </xf>
    <xf numFmtId="9" fontId="0" fillId="0" borderId="10" xfId="0" applyNumberFormat="1" applyFill="1" applyBorder="1" applyAlignment="1">
      <alignment/>
    </xf>
    <xf numFmtId="0" fontId="6" fillId="0" borderId="10" xfId="0" applyNumberFormat="1" applyFont="1" applyFill="1" applyBorder="1" applyAlignment="1">
      <alignment/>
    </xf>
    <xf numFmtId="0" fontId="7" fillId="0" borderId="11" xfId="0" applyNumberFormat="1" applyFont="1" applyFill="1" applyBorder="1" applyAlignment="1">
      <alignment/>
    </xf>
    <xf numFmtId="0" fontId="7" fillId="0" borderId="11" xfId="0" applyNumberFormat="1" applyFont="1" applyFill="1" applyBorder="1" applyAlignment="1">
      <alignment horizontal="center"/>
    </xf>
    <xf numFmtId="0" fontId="0" fillId="0" borderId="11" xfId="0" applyNumberFormat="1" applyFill="1" applyBorder="1" applyAlignment="1">
      <alignment/>
    </xf>
    <xf numFmtId="9" fontId="0" fillId="0" borderId="11" xfId="0" applyNumberFormat="1" applyFill="1" applyBorder="1" applyAlignment="1">
      <alignment/>
    </xf>
    <xf numFmtId="0" fontId="0" fillId="0" borderId="11" xfId="0" applyNumberFormat="1" applyBorder="1" applyAlignment="1">
      <alignment/>
    </xf>
    <xf numFmtId="0" fontId="0" fillId="0" borderId="13" xfId="0" applyNumberFormat="1" applyFont="1" applyFill="1" applyBorder="1" applyAlignment="1">
      <alignment/>
    </xf>
    <xf numFmtId="0" fontId="7" fillId="0" borderId="13" xfId="0" applyNumberFormat="1" applyFont="1" applyFill="1" applyBorder="1" applyAlignment="1">
      <alignment horizontal="center"/>
    </xf>
    <xf numFmtId="9" fontId="0" fillId="0" borderId="13" xfId="0" applyNumberFormat="1" applyFill="1" applyBorder="1" applyAlignment="1">
      <alignment/>
    </xf>
    <xf numFmtId="0" fontId="0" fillId="0" borderId="13" xfId="0" applyNumberFormat="1" applyBorder="1" applyAlignment="1">
      <alignment/>
    </xf>
    <xf numFmtId="0" fontId="0" fillId="0" borderId="14" xfId="0" applyNumberFormat="1" applyFont="1" applyFill="1" applyBorder="1" applyAlignment="1">
      <alignment/>
    </xf>
    <xf numFmtId="0" fontId="0" fillId="0" borderId="14" xfId="0" applyNumberFormat="1" applyBorder="1" applyAlignment="1">
      <alignment/>
    </xf>
    <xf numFmtId="0" fontId="8" fillId="0" borderId="10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 wrapText="1"/>
    </xf>
    <xf numFmtId="49" fontId="0" fillId="0" borderId="0" xfId="0" applyNumberFormat="1" applyFill="1" applyAlignment="1">
      <alignment horizontal="right"/>
    </xf>
    <xf numFmtId="0" fontId="0" fillId="0" borderId="0" xfId="0" applyNumberFormat="1" applyFont="1" applyFill="1" applyAlignment="1">
      <alignment horizontal="right"/>
    </xf>
    <xf numFmtId="165" fontId="0" fillId="0" borderId="0" xfId="0" applyNumberFormat="1" applyFill="1" applyAlignment="1">
      <alignment/>
    </xf>
    <xf numFmtId="166" fontId="0" fillId="0" borderId="0" xfId="0" applyNumberFormat="1" applyFill="1" applyAlignment="1">
      <alignment horizontal="right" vertical="center"/>
    </xf>
    <xf numFmtId="0" fontId="7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9" fillId="0" borderId="0" xfId="0" applyNumberFormat="1" applyFont="1" applyAlignment="1">
      <alignment horizontal="right"/>
    </xf>
    <xf numFmtId="49" fontId="10" fillId="0" borderId="13" xfId="0" applyNumberFormat="1" applyFont="1" applyBorder="1" applyAlignment="1">
      <alignment horizontal="right"/>
    </xf>
    <xf numFmtId="0" fontId="10" fillId="0" borderId="11" xfId="0" applyNumberFormat="1" applyFont="1" applyBorder="1" applyAlignment="1">
      <alignment horizontal="left"/>
    </xf>
    <xf numFmtId="49" fontId="0" fillId="0" borderId="14" xfId="0" applyNumberFormat="1" applyBorder="1" applyAlignment="1">
      <alignment horizontal="right"/>
    </xf>
    <xf numFmtId="0" fontId="10" fillId="0" borderId="14" xfId="0" applyNumberFormat="1" applyFont="1" applyBorder="1" applyAlignment="1">
      <alignment/>
    </xf>
    <xf numFmtId="49" fontId="9" fillId="0" borderId="10" xfId="0" applyNumberFormat="1" applyFont="1" applyBorder="1" applyAlignment="1">
      <alignment horizontal="right"/>
    </xf>
    <xf numFmtId="0" fontId="10" fillId="0" borderId="16" xfId="0" applyNumberFormat="1" applyFont="1" applyBorder="1" applyAlignment="1">
      <alignment/>
    </xf>
    <xf numFmtId="0" fontId="10" fillId="0" borderId="17" xfId="0" applyNumberFormat="1" applyFont="1" applyBorder="1" applyAlignment="1">
      <alignment/>
    </xf>
    <xf numFmtId="49" fontId="0" fillId="0" borderId="10" xfId="0" applyNumberFormat="1" applyFont="1" applyBorder="1" applyAlignment="1">
      <alignment horizontal="right"/>
    </xf>
    <xf numFmtId="0" fontId="9" fillId="0" borderId="10" xfId="0" applyNumberFormat="1" applyFont="1" applyBorder="1" applyAlignment="1">
      <alignment/>
    </xf>
    <xf numFmtId="0" fontId="9" fillId="0" borderId="10" xfId="0" applyNumberFormat="1" applyFont="1" applyBorder="1" applyAlignment="1">
      <alignment horizontal="center"/>
    </xf>
    <xf numFmtId="0" fontId="9" fillId="0" borderId="14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right" vertical="top"/>
    </xf>
    <xf numFmtId="0" fontId="9" fillId="0" borderId="10" xfId="0" applyNumberFormat="1" applyFont="1" applyBorder="1" applyAlignment="1">
      <alignment vertical="top" wrapText="1" shrinkToFit="1"/>
    </xf>
    <xf numFmtId="0" fontId="9" fillId="0" borderId="10" xfId="0" applyNumberFormat="1" applyFont="1" applyBorder="1" applyAlignment="1">
      <alignment horizontal="center" vertical="top"/>
    </xf>
    <xf numFmtId="0" fontId="0" fillId="0" borderId="10" xfId="0" applyNumberFormat="1" applyBorder="1" applyAlignment="1">
      <alignment vertical="top"/>
    </xf>
    <xf numFmtId="0" fontId="10" fillId="0" borderId="10" xfId="0" applyNumberFormat="1" applyFont="1" applyBorder="1" applyAlignment="1">
      <alignment horizontal="right"/>
    </xf>
    <xf numFmtId="0" fontId="10" fillId="0" borderId="10" xfId="0" applyNumberFormat="1" applyFont="1" applyBorder="1" applyAlignment="1">
      <alignment/>
    </xf>
    <xf numFmtId="0" fontId="10" fillId="0" borderId="10" xfId="0" applyNumberFormat="1" applyFont="1" applyBorder="1" applyAlignment="1">
      <alignment horizontal="left"/>
    </xf>
    <xf numFmtId="0" fontId="9" fillId="0" borderId="15" xfId="0" applyNumberFormat="1" applyFont="1" applyBorder="1" applyAlignment="1">
      <alignment horizontal="center"/>
    </xf>
    <xf numFmtId="0" fontId="9" fillId="0" borderId="17" xfId="0" applyNumberFormat="1" applyFont="1" applyBorder="1" applyAlignment="1">
      <alignment horizontal="center"/>
    </xf>
    <xf numFmtId="0" fontId="10" fillId="0" borderId="10" xfId="0" applyNumberFormat="1" applyFont="1" applyFill="1" applyBorder="1" applyAlignment="1">
      <alignment/>
    </xf>
    <xf numFmtId="0" fontId="9" fillId="0" borderId="10" xfId="0" applyNumberFormat="1" applyFont="1" applyFill="1" applyBorder="1" applyAlignment="1">
      <alignment horizontal="center"/>
    </xf>
    <xf numFmtId="0" fontId="0" fillId="0" borderId="12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0" fillId="0" borderId="0" xfId="0" applyNumberFormat="1" applyFill="1" applyBorder="1" applyAlignment="1">
      <alignment/>
    </xf>
    <xf numFmtId="4" fontId="0" fillId="0" borderId="13" xfId="0" applyNumberFormat="1" applyFont="1" applyFill="1" applyBorder="1" applyAlignment="1">
      <alignment/>
    </xf>
    <xf numFmtId="9" fontId="0" fillId="0" borderId="0" xfId="0" applyNumberFormat="1" applyAlignment="1">
      <alignment/>
    </xf>
    <xf numFmtId="9" fontId="0" fillId="0" borderId="13" xfId="0" applyNumberFormat="1" applyBorder="1" applyAlignment="1">
      <alignment/>
    </xf>
    <xf numFmtId="166" fontId="0" fillId="0" borderId="0" xfId="0" applyNumberFormat="1" applyAlignment="1">
      <alignment/>
    </xf>
    <xf numFmtId="0" fontId="4" fillId="0" borderId="0" xfId="52" applyNumberFormat="1" applyFont="1" applyFill="1" applyAlignment="1">
      <alignment horizontal="center" wrapText="1"/>
    </xf>
    <xf numFmtId="0" fontId="0" fillId="0" borderId="0" xfId="0" applyNumberFormat="1" applyFill="1" applyAlignment="1">
      <alignment/>
    </xf>
    <xf numFmtId="0" fontId="3" fillId="0" borderId="10" xfId="52" applyNumberFormat="1" applyFont="1" applyFill="1" applyBorder="1" applyAlignment="1">
      <alignment horizontal="center" vertical="center" wrapText="1"/>
    </xf>
    <xf numFmtId="0" fontId="4" fillId="0" borderId="10" xfId="52" applyNumberFormat="1" applyFont="1" applyFill="1" applyBorder="1" applyAlignment="1">
      <alignment horizontal="center" vertical="center" wrapText="1"/>
    </xf>
    <xf numFmtId="0" fontId="4" fillId="0" borderId="0" xfId="52" applyNumberFormat="1" applyFont="1" applyFill="1" applyAlignment="1">
      <alignment horizontal="left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 horizontal="center"/>
    </xf>
    <xf numFmtId="166" fontId="0" fillId="0" borderId="10" xfId="0" applyNumberForma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/>
    </xf>
    <xf numFmtId="0" fontId="0" fillId="0" borderId="14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 vertical="center"/>
    </xf>
    <xf numFmtId="165" fontId="0" fillId="0" borderId="10" xfId="0" applyNumberForma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Alignment="1">
      <alignment horizontal="center"/>
    </xf>
    <xf numFmtId="0" fontId="0" fillId="0" borderId="15" xfId="0" applyNumberFormat="1" applyFont="1" applyFill="1" applyBorder="1" applyAlignment="1">
      <alignment horizontal="center"/>
    </xf>
    <xf numFmtId="0" fontId="0" fillId="0" borderId="11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view="pageBreakPreview" zoomScaleNormal="80" zoomScaleSheetLayoutView="100" zoomScalePageLayoutView="0" workbookViewId="0" topLeftCell="A1">
      <selection activeCell="A1" sqref="A1:B1"/>
    </sheetView>
  </sheetViews>
  <sheetFormatPr defaultColWidth="9.00390625" defaultRowHeight="14.25"/>
  <cols>
    <col min="1" max="1" width="5.50390625" style="1" customWidth="1"/>
    <col min="2" max="2" width="40.00390625" style="2" customWidth="1"/>
    <col min="3" max="5" width="9.00390625" style="2" customWidth="1"/>
    <col min="6" max="6" width="14.50390625" style="2" customWidth="1"/>
    <col min="7" max="10" width="14.00390625" style="2" customWidth="1"/>
    <col min="11" max="11" width="14.625" style="2" customWidth="1"/>
    <col min="12" max="12" width="18.875" style="2" customWidth="1"/>
    <col min="13" max="13" width="18.125" style="2" customWidth="1"/>
    <col min="14" max="14" width="14.50390625" style="2" customWidth="1"/>
    <col min="15" max="16384" width="9.00390625" style="2" customWidth="1"/>
  </cols>
  <sheetData>
    <row r="1" spans="1:14" s="4" customFormat="1" ht="15.75" customHeight="1">
      <c r="A1" s="121"/>
      <c r="B1" s="121"/>
      <c r="K1" s="121"/>
      <c r="L1" s="121"/>
      <c r="M1" s="121"/>
      <c r="N1" s="121"/>
    </row>
    <row r="2" spans="1:14" ht="15.75" customHeight="1">
      <c r="A2" s="121"/>
      <c r="B2" s="121"/>
      <c r="K2" s="121"/>
      <c r="L2" s="121"/>
      <c r="M2" s="121"/>
      <c r="N2" s="121"/>
    </row>
    <row r="3" spans="1:14" ht="15.75" customHeight="1">
      <c r="A3" s="121"/>
      <c r="B3" s="121"/>
      <c r="K3" s="121"/>
      <c r="L3" s="121"/>
      <c r="M3" s="121"/>
      <c r="N3" s="121"/>
    </row>
    <row r="4" spans="1:14" ht="15.75" customHeight="1">
      <c r="A4" s="121"/>
      <c r="B4" s="121"/>
      <c r="K4" s="121"/>
      <c r="L4" s="121"/>
      <c r="M4" s="121"/>
      <c r="N4" s="121"/>
    </row>
    <row r="5" spans="1:14" ht="15.75" customHeight="1">
      <c r="A5" s="121"/>
      <c r="B5" s="121"/>
      <c r="K5" s="121"/>
      <c r="L5" s="121"/>
      <c r="M5" s="121"/>
      <c r="N5" s="121"/>
    </row>
    <row r="7" spans="1:14" s="4" customFormat="1" ht="15.75" customHeight="1">
      <c r="A7" s="120" t="s">
        <v>0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</row>
    <row r="8" spans="1:14" s="4" customFormat="1" ht="15.75" customHeight="1">
      <c r="A8" s="120" t="s">
        <v>1</v>
      </c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</row>
    <row r="9" spans="1:14" s="4" customFormat="1" ht="15.75" customHeight="1">
      <c r="A9" s="120" t="s">
        <v>2</v>
      </c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</row>
    <row r="11" spans="1:14" s="1" customFormat="1" ht="33.75" customHeight="1">
      <c r="A11" s="122" t="s">
        <v>3</v>
      </c>
      <c r="B11" s="122" t="s">
        <v>4</v>
      </c>
      <c r="C11" s="122" t="s">
        <v>5</v>
      </c>
      <c r="D11" s="122" t="s">
        <v>6</v>
      </c>
      <c r="E11" s="122" t="s">
        <v>7</v>
      </c>
      <c r="F11" s="122" t="s">
        <v>8</v>
      </c>
      <c r="G11" s="122" t="s">
        <v>9</v>
      </c>
      <c r="H11" s="122"/>
      <c r="I11" s="122" t="s">
        <v>10</v>
      </c>
      <c r="J11" s="122"/>
      <c r="K11" s="122"/>
      <c r="L11" s="122" t="s">
        <v>11</v>
      </c>
      <c r="M11" s="122" t="s">
        <v>12</v>
      </c>
      <c r="N11" s="122" t="s">
        <v>13</v>
      </c>
    </row>
    <row r="12" spans="1:14" ht="47.25">
      <c r="A12" s="122"/>
      <c r="B12" s="122"/>
      <c r="C12" s="122"/>
      <c r="D12" s="122"/>
      <c r="E12" s="122"/>
      <c r="F12" s="122"/>
      <c r="G12" s="6" t="s">
        <v>14</v>
      </c>
      <c r="H12" s="6" t="s">
        <v>15</v>
      </c>
      <c r="I12" s="5" t="s">
        <v>16</v>
      </c>
      <c r="J12" s="5" t="s">
        <v>17</v>
      </c>
      <c r="K12" s="5" t="s">
        <v>18</v>
      </c>
      <c r="L12" s="122"/>
      <c r="M12" s="122"/>
      <c r="N12" s="122"/>
    </row>
    <row r="13" spans="1:14" s="8" customFormat="1" ht="12">
      <c r="A13" s="7">
        <v>1</v>
      </c>
      <c r="B13" s="7">
        <v>2</v>
      </c>
      <c r="C13" s="7">
        <v>3</v>
      </c>
      <c r="D13" s="7">
        <v>4</v>
      </c>
      <c r="E13" s="7">
        <v>5</v>
      </c>
      <c r="F13" s="7">
        <v>6</v>
      </c>
      <c r="G13" s="7">
        <v>7</v>
      </c>
      <c r="H13" s="7">
        <v>8</v>
      </c>
      <c r="I13" s="7">
        <v>9</v>
      </c>
      <c r="J13" s="7">
        <v>10</v>
      </c>
      <c r="K13" s="7">
        <v>11</v>
      </c>
      <c r="L13" s="7">
        <v>12</v>
      </c>
      <c r="M13" s="7">
        <v>13</v>
      </c>
      <c r="N13" s="7">
        <v>14</v>
      </c>
    </row>
    <row r="14" spans="1:14" ht="31.5">
      <c r="A14" s="5">
        <v>1</v>
      </c>
      <c r="B14" s="9" t="s">
        <v>19</v>
      </c>
      <c r="C14" s="5" t="s">
        <v>20</v>
      </c>
      <c r="D14" s="5" t="s">
        <v>21</v>
      </c>
      <c r="E14" s="5">
        <v>11</v>
      </c>
      <c r="F14" s="10">
        <f>14188.79*E14</f>
        <v>156076.69</v>
      </c>
      <c r="G14" s="10">
        <v>156076.69</v>
      </c>
      <c r="H14" s="11">
        <f>G14/F14</f>
        <v>1</v>
      </c>
      <c r="I14" s="10">
        <v>0</v>
      </c>
      <c r="J14" s="10">
        <v>0</v>
      </c>
      <c r="K14" s="10">
        <f aca="true" t="shared" si="0" ref="K14:K25">F14</f>
        <v>156076.69</v>
      </c>
      <c r="L14" s="12" t="s">
        <v>22</v>
      </c>
      <c r="M14" s="12" t="s">
        <v>23</v>
      </c>
      <c r="N14" s="10">
        <v>156076.69</v>
      </c>
    </row>
    <row r="15" spans="1:14" ht="31.5">
      <c r="A15" s="5">
        <v>2</v>
      </c>
      <c r="B15" s="9" t="s">
        <v>24</v>
      </c>
      <c r="C15" s="5" t="s">
        <v>20</v>
      </c>
      <c r="D15" s="5" t="s">
        <v>21</v>
      </c>
      <c r="E15" s="5">
        <v>11</v>
      </c>
      <c r="F15" s="10">
        <f>14528.86*E15</f>
        <v>159817.46000000002</v>
      </c>
      <c r="G15" s="10">
        <v>159817.46</v>
      </c>
      <c r="H15" s="11">
        <v>1</v>
      </c>
      <c r="I15" s="10">
        <v>0</v>
      </c>
      <c r="J15" s="10">
        <v>0</v>
      </c>
      <c r="K15" s="10">
        <f t="shared" si="0"/>
        <v>159817.46000000002</v>
      </c>
      <c r="L15" s="12" t="s">
        <v>22</v>
      </c>
      <c r="M15" s="12" t="s">
        <v>23</v>
      </c>
      <c r="N15" s="10">
        <f aca="true" t="shared" si="1" ref="N15:N25">F15*H15</f>
        <v>159817.46000000002</v>
      </c>
    </row>
    <row r="16" spans="1:14" ht="31.5">
      <c r="A16" s="5">
        <v>3</v>
      </c>
      <c r="B16" s="9" t="s">
        <v>25</v>
      </c>
      <c r="C16" s="5" t="s">
        <v>20</v>
      </c>
      <c r="D16" s="5" t="s">
        <v>21</v>
      </c>
      <c r="E16" s="5">
        <v>11</v>
      </c>
      <c r="F16" s="10">
        <f>5222.11*E16</f>
        <v>57443.21</v>
      </c>
      <c r="G16" s="10">
        <v>57443.21</v>
      </c>
      <c r="H16" s="11">
        <v>1</v>
      </c>
      <c r="I16" s="10">
        <v>0</v>
      </c>
      <c r="J16" s="10">
        <v>0</v>
      </c>
      <c r="K16" s="10">
        <f t="shared" si="0"/>
        <v>57443.21</v>
      </c>
      <c r="L16" s="12" t="s">
        <v>22</v>
      </c>
      <c r="M16" s="12" t="s">
        <v>23</v>
      </c>
      <c r="N16" s="10">
        <f t="shared" si="1"/>
        <v>57443.21</v>
      </c>
    </row>
    <row r="17" spans="1:14" ht="31.5">
      <c r="A17" s="5">
        <v>4</v>
      </c>
      <c r="B17" s="9" t="s">
        <v>26</v>
      </c>
      <c r="C17" s="5" t="s">
        <v>20</v>
      </c>
      <c r="D17" s="5" t="s">
        <v>21</v>
      </c>
      <c r="E17" s="5">
        <v>11</v>
      </c>
      <c r="F17" s="10">
        <f>19999.35*E17</f>
        <v>219992.84999999998</v>
      </c>
      <c r="G17" s="10">
        <v>219992.85</v>
      </c>
      <c r="H17" s="11">
        <v>1</v>
      </c>
      <c r="I17" s="10">
        <v>0</v>
      </c>
      <c r="J17" s="10">
        <v>0</v>
      </c>
      <c r="K17" s="10">
        <f t="shared" si="0"/>
        <v>219992.84999999998</v>
      </c>
      <c r="L17" s="12" t="s">
        <v>27</v>
      </c>
      <c r="M17" s="12" t="s">
        <v>23</v>
      </c>
      <c r="N17" s="10">
        <f t="shared" si="1"/>
        <v>219992.84999999998</v>
      </c>
    </row>
    <row r="18" spans="1:14" ht="15.75">
      <c r="A18" s="5">
        <v>5</v>
      </c>
      <c r="B18" s="9" t="s">
        <v>28</v>
      </c>
      <c r="C18" s="5" t="s">
        <v>29</v>
      </c>
      <c r="D18" s="5" t="s">
        <v>21</v>
      </c>
      <c r="E18" s="5">
        <v>1</v>
      </c>
      <c r="F18" s="10">
        <v>70985</v>
      </c>
      <c r="G18" s="10">
        <v>70985</v>
      </c>
      <c r="H18" s="11">
        <v>1</v>
      </c>
      <c r="I18" s="10">
        <v>0</v>
      </c>
      <c r="J18" s="10">
        <v>0</v>
      </c>
      <c r="K18" s="10">
        <f t="shared" si="0"/>
        <v>70985</v>
      </c>
      <c r="L18" s="12" t="s">
        <v>27</v>
      </c>
      <c r="M18" s="12" t="s">
        <v>23</v>
      </c>
      <c r="N18" s="10">
        <f t="shared" si="1"/>
        <v>70985</v>
      </c>
    </row>
    <row r="19" spans="1:14" ht="15.75">
      <c r="A19" s="5">
        <v>6</v>
      </c>
      <c r="B19" s="9" t="s">
        <v>30</v>
      </c>
      <c r="C19" s="5" t="s">
        <v>29</v>
      </c>
      <c r="D19" s="5" t="s">
        <v>21</v>
      </c>
      <c r="E19" s="5">
        <v>1</v>
      </c>
      <c r="F19" s="10">
        <v>52566</v>
      </c>
      <c r="G19" s="10">
        <v>52566</v>
      </c>
      <c r="H19" s="11">
        <v>1</v>
      </c>
      <c r="I19" s="10">
        <v>0</v>
      </c>
      <c r="J19" s="10">
        <v>0</v>
      </c>
      <c r="K19" s="10">
        <f t="shared" si="0"/>
        <v>52566</v>
      </c>
      <c r="L19" s="12" t="s">
        <v>27</v>
      </c>
      <c r="M19" s="12" t="s">
        <v>23</v>
      </c>
      <c r="N19" s="10">
        <f t="shared" si="1"/>
        <v>52566</v>
      </c>
    </row>
    <row r="20" spans="1:14" ht="31.5">
      <c r="A20" s="5">
        <v>7</v>
      </c>
      <c r="B20" s="9" t="s">
        <v>31</v>
      </c>
      <c r="C20" s="5" t="s">
        <v>20</v>
      </c>
      <c r="D20" s="5" t="s">
        <v>21</v>
      </c>
      <c r="E20" s="5">
        <v>11</v>
      </c>
      <c r="F20" s="10">
        <f>5834.88*E20</f>
        <v>64183.68</v>
      </c>
      <c r="G20" s="10">
        <v>64183.68</v>
      </c>
      <c r="H20" s="11">
        <v>1</v>
      </c>
      <c r="I20" s="10">
        <v>0</v>
      </c>
      <c r="J20" s="10">
        <v>0</v>
      </c>
      <c r="K20" s="10">
        <f t="shared" si="0"/>
        <v>64183.68</v>
      </c>
      <c r="L20" s="12" t="s">
        <v>32</v>
      </c>
      <c r="M20" s="12" t="s">
        <v>33</v>
      </c>
      <c r="N20" s="10">
        <f t="shared" si="1"/>
        <v>64183.68</v>
      </c>
    </row>
    <row r="21" spans="1:14" ht="31.5">
      <c r="A21" s="5">
        <v>8</v>
      </c>
      <c r="B21" s="9" t="s">
        <v>34</v>
      </c>
      <c r="C21" s="5" t="s">
        <v>20</v>
      </c>
      <c r="D21" s="5" t="s">
        <v>21</v>
      </c>
      <c r="E21" s="5">
        <v>11</v>
      </c>
      <c r="F21" s="10">
        <f>456.25*4*E21</f>
        <v>20075</v>
      </c>
      <c r="G21" s="10">
        <v>20075</v>
      </c>
      <c r="H21" s="11">
        <v>1</v>
      </c>
      <c r="I21" s="10">
        <v>0</v>
      </c>
      <c r="J21" s="10">
        <v>0</v>
      </c>
      <c r="K21" s="10">
        <f t="shared" si="0"/>
        <v>20075</v>
      </c>
      <c r="L21" s="12" t="s">
        <v>27</v>
      </c>
      <c r="M21" s="12" t="s">
        <v>35</v>
      </c>
      <c r="N21" s="10">
        <f t="shared" si="1"/>
        <v>20075</v>
      </c>
    </row>
    <row r="22" spans="1:14" ht="31.5">
      <c r="A22" s="5">
        <v>9</v>
      </c>
      <c r="B22" s="9" t="s">
        <v>36</v>
      </c>
      <c r="C22" s="5" t="s">
        <v>20</v>
      </c>
      <c r="D22" s="5" t="s">
        <v>21</v>
      </c>
      <c r="E22" s="5">
        <v>11</v>
      </c>
      <c r="F22" s="10">
        <f>((456.25*4)+500)*E22</f>
        <v>25575</v>
      </c>
      <c r="G22" s="10">
        <v>25575</v>
      </c>
      <c r="H22" s="11">
        <v>1</v>
      </c>
      <c r="I22" s="10">
        <v>0</v>
      </c>
      <c r="J22" s="10">
        <v>0</v>
      </c>
      <c r="K22" s="10">
        <f t="shared" si="0"/>
        <v>25575</v>
      </c>
      <c r="L22" s="12" t="s">
        <v>27</v>
      </c>
      <c r="M22" s="12" t="s">
        <v>35</v>
      </c>
      <c r="N22" s="10">
        <f t="shared" si="1"/>
        <v>25575</v>
      </c>
    </row>
    <row r="23" spans="1:14" ht="15.75">
      <c r="A23" s="5">
        <v>10</v>
      </c>
      <c r="B23" s="9" t="s">
        <v>37</v>
      </c>
      <c r="C23" s="5" t="s">
        <v>20</v>
      </c>
      <c r="D23" s="5" t="s">
        <v>21</v>
      </c>
      <c r="E23" s="5">
        <v>11</v>
      </c>
      <c r="F23" s="10">
        <f>((456.25*3)+500)*E23</f>
        <v>20556.25</v>
      </c>
      <c r="G23" s="10">
        <v>20556.25</v>
      </c>
      <c r="H23" s="11">
        <v>1</v>
      </c>
      <c r="I23" s="10">
        <v>0</v>
      </c>
      <c r="J23" s="10">
        <v>0</v>
      </c>
      <c r="K23" s="10">
        <f t="shared" si="0"/>
        <v>20556.25</v>
      </c>
      <c r="L23" s="12" t="s">
        <v>38</v>
      </c>
      <c r="M23" s="12" t="s">
        <v>35</v>
      </c>
      <c r="N23" s="10">
        <f t="shared" si="1"/>
        <v>20556.25</v>
      </c>
    </row>
    <row r="24" spans="1:14" ht="47.25">
      <c r="A24" s="5">
        <v>11</v>
      </c>
      <c r="B24" s="9" t="s">
        <v>39</v>
      </c>
      <c r="C24" s="5" t="s">
        <v>20</v>
      </c>
      <c r="D24" s="5" t="s">
        <v>21</v>
      </c>
      <c r="E24" s="5">
        <v>11</v>
      </c>
      <c r="F24" s="10">
        <f>((456.25*8)+1000)*E24</f>
        <v>51150</v>
      </c>
      <c r="G24" s="10">
        <v>51150</v>
      </c>
      <c r="H24" s="11">
        <v>1</v>
      </c>
      <c r="I24" s="10">
        <v>0</v>
      </c>
      <c r="J24" s="10">
        <v>0</v>
      </c>
      <c r="K24" s="10">
        <f t="shared" si="0"/>
        <v>51150</v>
      </c>
      <c r="L24" s="12" t="s">
        <v>40</v>
      </c>
      <c r="M24" s="12" t="s">
        <v>35</v>
      </c>
      <c r="N24" s="10">
        <f t="shared" si="1"/>
        <v>51150</v>
      </c>
    </row>
    <row r="25" spans="1:14" ht="15.75">
      <c r="A25" s="5">
        <v>12</v>
      </c>
      <c r="B25" s="13" t="s">
        <v>41</v>
      </c>
      <c r="C25" s="5" t="s">
        <v>20</v>
      </c>
      <c r="D25" s="5" t="s">
        <v>42</v>
      </c>
      <c r="E25" s="5">
        <v>15</v>
      </c>
      <c r="F25" s="10">
        <f>650*E25</f>
        <v>9750</v>
      </c>
      <c r="G25" s="10">
        <v>9750</v>
      </c>
      <c r="H25" s="11">
        <v>1</v>
      </c>
      <c r="I25" s="10">
        <v>0</v>
      </c>
      <c r="J25" s="10">
        <v>0</v>
      </c>
      <c r="K25" s="10">
        <f t="shared" si="0"/>
        <v>9750</v>
      </c>
      <c r="L25" s="12" t="s">
        <v>27</v>
      </c>
      <c r="M25" s="12" t="s">
        <v>35</v>
      </c>
      <c r="N25" s="10">
        <f t="shared" si="1"/>
        <v>9750</v>
      </c>
    </row>
    <row r="26" spans="1:14" s="4" customFormat="1" ht="15.75" customHeight="1">
      <c r="A26" s="123" t="s">
        <v>43</v>
      </c>
      <c r="B26" s="123"/>
      <c r="C26" s="14" t="s">
        <v>44</v>
      </c>
      <c r="D26" s="14" t="s">
        <v>44</v>
      </c>
      <c r="E26" s="14" t="s">
        <v>44</v>
      </c>
      <c r="F26" s="15">
        <f>SUM(F14:F25)</f>
        <v>908171.14</v>
      </c>
      <c r="G26" s="15">
        <f>SUM(G14:G25)</f>
        <v>908171.1400000001</v>
      </c>
      <c r="H26" s="11">
        <f>G26/F26</f>
        <v>1.0000000000000002</v>
      </c>
      <c r="I26" s="15">
        <f>SUM(I14:I25)</f>
        <v>0</v>
      </c>
      <c r="J26" s="15">
        <f>SUM(J14:J25)</f>
        <v>0</v>
      </c>
      <c r="K26" s="15">
        <f>SUM(K14:K25)</f>
        <v>908171.14</v>
      </c>
      <c r="L26" s="16" t="s">
        <v>44</v>
      </c>
      <c r="M26" s="16" t="s">
        <v>44</v>
      </c>
      <c r="N26" s="15">
        <f>SUM(N14:N25)</f>
        <v>908171.14</v>
      </c>
    </row>
    <row r="31" spans="1:5" ht="15.75" customHeight="1">
      <c r="A31" s="124" t="s">
        <v>45</v>
      </c>
      <c r="B31" s="124"/>
      <c r="D31" s="17"/>
      <c r="E31" s="17"/>
    </row>
    <row r="32" spans="2:5" ht="15.75" customHeight="1">
      <c r="B32" s="2" t="s">
        <v>242</v>
      </c>
      <c r="D32" s="17"/>
      <c r="E32" s="17"/>
    </row>
    <row r="33" spans="4:5" ht="15.75">
      <c r="D33" s="17"/>
      <c r="E33" s="17"/>
    </row>
  </sheetData>
  <sheetProtection selectLockedCells="1" selectUnlockedCells="1"/>
  <mergeCells count="26">
    <mergeCell ref="A26:B26"/>
    <mergeCell ref="A31:B31"/>
    <mergeCell ref="I11:K11"/>
    <mergeCell ref="L11:L12"/>
    <mergeCell ref="F11:F12"/>
    <mergeCell ref="G11:H11"/>
    <mergeCell ref="M11:M12"/>
    <mergeCell ref="N11:N12"/>
    <mergeCell ref="A5:B5"/>
    <mergeCell ref="K5:N5"/>
    <mergeCell ref="A9:N9"/>
    <mergeCell ref="A11:A12"/>
    <mergeCell ref="B11:B12"/>
    <mergeCell ref="C11:C12"/>
    <mergeCell ref="D11:D12"/>
    <mergeCell ref="E11:E12"/>
    <mergeCell ref="A7:N7"/>
    <mergeCell ref="A8:N8"/>
    <mergeCell ref="A1:B1"/>
    <mergeCell ref="K1:N1"/>
    <mergeCell ref="A2:B2"/>
    <mergeCell ref="K2:N2"/>
    <mergeCell ref="A3:B3"/>
    <mergeCell ref="K3:N3"/>
    <mergeCell ref="A4:B4"/>
    <mergeCell ref="K4:N4"/>
  </mergeCells>
  <printOptions/>
  <pageMargins left="0.27569444444444446" right="0.27569444444444446" top="0.39375" bottom="0.39375" header="0.39375" footer="0.39375"/>
  <pageSetup horizontalDpi="300" verticalDpi="300" orientation="landscape" paperSize="77" scale="44" r:id="rId1"/>
  <ignoredErrors>
    <ignoredError sqref="G26" formulaRange="1"/>
    <ignoredError sqref="H2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O69"/>
  <sheetViews>
    <sheetView view="pageBreakPreview" zoomScaleNormal="80" zoomScaleSheetLayoutView="100" zoomScalePageLayoutView="0" workbookViewId="0" topLeftCell="A1">
      <selection activeCell="A1" sqref="A1"/>
    </sheetView>
  </sheetViews>
  <sheetFormatPr defaultColWidth="8.875" defaultRowHeight="14.25"/>
  <cols>
    <col min="1" max="1" width="5.375" style="18" customWidth="1"/>
    <col min="2" max="2" width="46.75390625" style="19" customWidth="1"/>
    <col min="3" max="3" width="8.25390625" style="19" customWidth="1"/>
    <col min="4" max="4" width="7.375" style="19" customWidth="1"/>
    <col min="5" max="5" width="7.00390625" style="19" customWidth="1"/>
    <col min="6" max="6" width="10.50390625" style="19" customWidth="1"/>
    <col min="7" max="7" width="8.875" style="19" customWidth="1"/>
    <col min="8" max="9" width="8.625" style="19" customWidth="1"/>
    <col min="10" max="10" width="12.375" style="19" customWidth="1"/>
    <col min="11" max="11" width="12.625" style="19" customWidth="1"/>
    <col min="12" max="12" width="7.00390625" style="19" customWidth="1"/>
    <col min="13" max="13" width="10.25390625" style="19" customWidth="1"/>
    <col min="14" max="14" width="8.50390625" style="19" customWidth="1"/>
    <col min="15" max="15" width="16.50390625" style="19" customWidth="1"/>
    <col min="16" max="16384" width="8.875" style="19" customWidth="1"/>
  </cols>
  <sheetData>
    <row r="1" ht="14.25">
      <c r="N1" s="20"/>
    </row>
    <row r="2" spans="12:14" ht="14.25">
      <c r="L2" s="127"/>
      <c r="M2" s="127"/>
      <c r="N2" s="127"/>
    </row>
    <row r="3" spans="2:14" ht="14.25">
      <c r="B3" s="86"/>
      <c r="C3" s="86"/>
      <c r="L3" s="127"/>
      <c r="M3" s="127"/>
      <c r="N3" s="127"/>
    </row>
    <row r="4" spans="2:14" ht="14.25">
      <c r="B4" s="20"/>
      <c r="C4" s="20"/>
      <c r="N4" s="87"/>
    </row>
    <row r="6" spans="1:14" ht="14.25">
      <c r="A6" s="128" t="s">
        <v>0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</row>
    <row r="7" spans="1:14" ht="14.25">
      <c r="A7" s="128" t="s">
        <v>153</v>
      </c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</row>
    <row r="8" spans="1:14" ht="14.2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</row>
    <row r="9" spans="1:14" ht="14.25">
      <c r="A9" s="26"/>
      <c r="B9" s="26"/>
      <c r="C9" s="26"/>
      <c r="D9" s="26"/>
      <c r="E9" s="26"/>
      <c r="F9" s="26"/>
      <c r="G9" s="31"/>
      <c r="H9" s="31"/>
      <c r="I9" s="31"/>
      <c r="J9" s="26"/>
      <c r="K9" s="26"/>
      <c r="L9" s="26"/>
      <c r="M9" s="26"/>
      <c r="N9" s="26"/>
    </row>
    <row r="10" spans="1:15" s="26" customFormat="1" ht="12.75" customHeight="1">
      <c r="A10" s="21" t="s">
        <v>47</v>
      </c>
      <c r="B10" s="23" t="s">
        <v>154</v>
      </c>
      <c r="C10" s="125" t="s">
        <v>155</v>
      </c>
      <c r="D10" s="23" t="s">
        <v>49</v>
      </c>
      <c r="E10" s="23" t="s">
        <v>7</v>
      </c>
      <c r="F10" s="23" t="s">
        <v>156</v>
      </c>
      <c r="G10" s="126" t="s">
        <v>52</v>
      </c>
      <c r="H10" s="126"/>
      <c r="I10" s="126"/>
      <c r="J10" s="23" t="s">
        <v>53</v>
      </c>
      <c r="K10" s="23" t="s">
        <v>54</v>
      </c>
      <c r="L10" s="24" t="s">
        <v>157</v>
      </c>
      <c r="M10" s="24" t="s">
        <v>157</v>
      </c>
      <c r="N10" s="24" t="s">
        <v>157</v>
      </c>
      <c r="O10" s="113" t="s">
        <v>238</v>
      </c>
    </row>
    <row r="11" spans="1:15" s="26" customFormat="1" ht="14.25">
      <c r="A11" s="27" t="s">
        <v>56</v>
      </c>
      <c r="B11" s="28" t="s">
        <v>57</v>
      </c>
      <c r="C11" s="125"/>
      <c r="D11" s="28" t="s">
        <v>58</v>
      </c>
      <c r="E11" s="28"/>
      <c r="F11" s="28" t="s">
        <v>59</v>
      </c>
      <c r="G11" s="28" t="s">
        <v>61</v>
      </c>
      <c r="H11" s="26" t="s">
        <v>62</v>
      </c>
      <c r="I11" s="28" t="s">
        <v>158</v>
      </c>
      <c r="J11" s="28" t="s">
        <v>64</v>
      </c>
      <c r="K11" s="28" t="s">
        <v>65</v>
      </c>
      <c r="L11" s="29" t="s">
        <v>66</v>
      </c>
      <c r="M11" s="29" t="s">
        <v>67</v>
      </c>
      <c r="N11" s="29" t="s">
        <v>67</v>
      </c>
      <c r="O11" s="114"/>
    </row>
    <row r="12" spans="1:15" s="26" customFormat="1" ht="14.25">
      <c r="A12" s="30"/>
      <c r="B12" s="32"/>
      <c r="C12" s="125"/>
      <c r="D12" s="32"/>
      <c r="E12" s="32"/>
      <c r="F12" s="32" t="s">
        <v>159</v>
      </c>
      <c r="G12" s="32" t="s">
        <v>70</v>
      </c>
      <c r="H12" s="31" t="s">
        <v>70</v>
      </c>
      <c r="I12" s="32" t="s">
        <v>71</v>
      </c>
      <c r="J12" s="32"/>
      <c r="K12" s="32"/>
      <c r="L12" s="32"/>
      <c r="M12" s="32" t="s">
        <v>72</v>
      </c>
      <c r="N12" s="32" t="s">
        <v>73</v>
      </c>
      <c r="O12" s="114"/>
    </row>
    <row r="13" spans="1:15" ht="14.25">
      <c r="A13" s="88" t="s">
        <v>74</v>
      </c>
      <c r="B13" s="89" t="s">
        <v>160</v>
      </c>
      <c r="C13" s="125"/>
      <c r="D13" s="76"/>
      <c r="E13" s="76"/>
      <c r="F13" s="72"/>
      <c r="G13" s="72"/>
      <c r="I13" s="72"/>
      <c r="J13" s="23"/>
      <c r="K13" s="23"/>
      <c r="L13" s="72"/>
      <c r="M13" s="72"/>
      <c r="N13" s="72"/>
      <c r="O13" s="76"/>
    </row>
    <row r="14" spans="1:15" ht="14.25">
      <c r="A14" s="90"/>
      <c r="B14" s="91" t="s">
        <v>161</v>
      </c>
      <c r="C14" s="125"/>
      <c r="D14" s="78"/>
      <c r="E14" s="78"/>
      <c r="F14" s="78"/>
      <c r="G14" s="78"/>
      <c r="H14" s="78"/>
      <c r="I14" s="78"/>
      <c r="J14" s="32"/>
      <c r="K14" s="32"/>
      <c r="L14" s="78"/>
      <c r="M14" s="78"/>
      <c r="N14" s="78"/>
      <c r="O14" s="76"/>
    </row>
    <row r="15" spans="1:15" ht="14.25">
      <c r="A15" s="92" t="s">
        <v>76</v>
      </c>
      <c r="B15" s="93" t="s">
        <v>162</v>
      </c>
      <c r="C15" s="94"/>
      <c r="D15" s="36"/>
      <c r="E15" s="36"/>
      <c r="F15" s="36"/>
      <c r="G15" s="36"/>
      <c r="H15" s="36"/>
      <c r="I15" s="36"/>
      <c r="J15" s="37"/>
      <c r="K15" s="37"/>
      <c r="L15" s="36"/>
      <c r="M15" s="36"/>
      <c r="N15" s="38"/>
      <c r="O15" s="76"/>
    </row>
    <row r="16" spans="1:15" ht="14.25">
      <c r="A16" s="95" t="s">
        <v>163</v>
      </c>
      <c r="B16" s="96" t="s">
        <v>164</v>
      </c>
      <c r="C16" s="96" t="s">
        <v>165</v>
      </c>
      <c r="D16" s="97" t="s">
        <v>166</v>
      </c>
      <c r="E16" s="46">
        <v>8876</v>
      </c>
      <c r="F16" s="46">
        <v>265013</v>
      </c>
      <c r="G16" s="46"/>
      <c r="H16" s="46"/>
      <c r="I16" s="46">
        <v>265013</v>
      </c>
      <c r="J16" s="98" t="s">
        <v>79</v>
      </c>
      <c r="K16" s="97" t="s">
        <v>167</v>
      </c>
      <c r="L16" s="46"/>
      <c r="M16" s="46"/>
      <c r="N16" s="46"/>
      <c r="O16" s="118">
        <v>1</v>
      </c>
    </row>
    <row r="17" spans="1:15" ht="14.25">
      <c r="A17" s="95" t="s">
        <v>168</v>
      </c>
      <c r="B17" s="96" t="s">
        <v>169</v>
      </c>
      <c r="C17" s="96" t="s">
        <v>165</v>
      </c>
      <c r="D17" s="97" t="s">
        <v>170</v>
      </c>
      <c r="E17" s="46">
        <v>48</v>
      </c>
      <c r="F17" s="46">
        <v>14500</v>
      </c>
      <c r="G17" s="46"/>
      <c r="H17" s="46"/>
      <c r="I17" s="46">
        <v>14500</v>
      </c>
      <c r="J17" s="97" t="s">
        <v>171</v>
      </c>
      <c r="K17" s="97" t="s">
        <v>167</v>
      </c>
      <c r="L17" s="46"/>
      <c r="M17" s="46"/>
      <c r="N17" s="46"/>
      <c r="O17" s="118">
        <v>1</v>
      </c>
    </row>
    <row r="18" spans="1:15" ht="14.25">
      <c r="A18" s="95" t="s">
        <v>172</v>
      </c>
      <c r="B18" s="46" t="s">
        <v>173</v>
      </c>
      <c r="C18" s="96" t="s">
        <v>165</v>
      </c>
      <c r="D18" s="97" t="s">
        <v>170</v>
      </c>
      <c r="E18" s="46">
        <v>64</v>
      </c>
      <c r="F18" s="46">
        <v>24157</v>
      </c>
      <c r="G18" s="46"/>
      <c r="H18" s="46"/>
      <c r="I18" s="46">
        <v>24157</v>
      </c>
      <c r="J18" s="97" t="s">
        <v>125</v>
      </c>
      <c r="K18" s="97" t="s">
        <v>167</v>
      </c>
      <c r="L18" s="46"/>
      <c r="M18" s="46"/>
      <c r="N18" s="46"/>
      <c r="O18" s="118">
        <v>1</v>
      </c>
    </row>
    <row r="19" spans="1:15" ht="14.25">
      <c r="A19" s="95" t="s">
        <v>174</v>
      </c>
      <c r="B19" s="46" t="s">
        <v>175</v>
      </c>
      <c r="C19" s="96" t="s">
        <v>165</v>
      </c>
      <c r="D19" s="97" t="s">
        <v>166</v>
      </c>
      <c r="E19" s="46">
        <v>2046</v>
      </c>
      <c r="F19" s="46">
        <v>164825</v>
      </c>
      <c r="G19" s="46"/>
      <c r="H19" s="46"/>
      <c r="I19" s="46">
        <v>164825</v>
      </c>
      <c r="J19" s="97" t="s">
        <v>79</v>
      </c>
      <c r="K19" s="97" t="s">
        <v>167</v>
      </c>
      <c r="L19" s="46"/>
      <c r="M19" s="46"/>
      <c r="N19" s="46"/>
      <c r="O19" s="118">
        <v>1</v>
      </c>
    </row>
    <row r="20" spans="1:15" ht="14.25">
      <c r="A20" s="95" t="s">
        <v>176</v>
      </c>
      <c r="B20" s="96" t="s">
        <v>177</v>
      </c>
      <c r="C20" s="96" t="s">
        <v>178</v>
      </c>
      <c r="D20" s="97" t="s">
        <v>78</v>
      </c>
      <c r="E20" s="46">
        <v>172</v>
      </c>
      <c r="F20" s="46">
        <v>43255</v>
      </c>
      <c r="G20" s="46"/>
      <c r="H20" s="46"/>
      <c r="I20" s="46">
        <v>43255</v>
      </c>
      <c r="J20" s="98" t="s">
        <v>119</v>
      </c>
      <c r="K20" s="97" t="s">
        <v>167</v>
      </c>
      <c r="L20" s="46"/>
      <c r="M20" s="46"/>
      <c r="N20" s="46"/>
      <c r="O20" s="118">
        <v>1</v>
      </c>
    </row>
    <row r="21" spans="1:15" ht="14.25">
      <c r="A21" s="95"/>
      <c r="B21" s="96" t="s">
        <v>179</v>
      </c>
      <c r="C21" s="96" t="s">
        <v>178</v>
      </c>
      <c r="D21" s="97" t="s">
        <v>78</v>
      </c>
      <c r="E21" s="46">
        <v>5</v>
      </c>
      <c r="F21" s="46">
        <v>19362</v>
      </c>
      <c r="G21" s="46"/>
      <c r="H21" s="46"/>
      <c r="I21" s="46">
        <v>19362</v>
      </c>
      <c r="J21" s="98" t="s">
        <v>180</v>
      </c>
      <c r="K21" s="97" t="s">
        <v>167</v>
      </c>
      <c r="L21" s="46"/>
      <c r="M21" s="46"/>
      <c r="N21" s="46"/>
      <c r="O21" s="118">
        <v>1</v>
      </c>
    </row>
    <row r="22" spans="1:15" ht="16.5" customHeight="1">
      <c r="A22" s="99" t="s">
        <v>181</v>
      </c>
      <c r="B22" s="100" t="s">
        <v>182</v>
      </c>
      <c r="C22" s="100" t="s">
        <v>178</v>
      </c>
      <c r="D22" s="101" t="s">
        <v>183</v>
      </c>
      <c r="E22" s="102">
        <v>95</v>
      </c>
      <c r="F22" s="102">
        <v>21163</v>
      </c>
      <c r="G22" s="102"/>
      <c r="H22" s="102"/>
      <c r="I22" s="102">
        <v>21163</v>
      </c>
      <c r="J22" s="101" t="s">
        <v>184</v>
      </c>
      <c r="K22" s="101" t="s">
        <v>167</v>
      </c>
      <c r="L22" s="46"/>
      <c r="M22" s="46" t="s">
        <v>80</v>
      </c>
      <c r="N22" s="46"/>
      <c r="O22" s="118">
        <v>1</v>
      </c>
    </row>
    <row r="23" spans="1:15" ht="14.25">
      <c r="A23" s="92" t="s">
        <v>185</v>
      </c>
      <c r="B23" s="96" t="s">
        <v>186</v>
      </c>
      <c r="C23" s="96" t="s">
        <v>178</v>
      </c>
      <c r="D23" s="97" t="s">
        <v>187</v>
      </c>
      <c r="E23" s="46">
        <v>12</v>
      </c>
      <c r="F23" s="46">
        <v>84247</v>
      </c>
      <c r="G23" s="46"/>
      <c r="H23" s="46"/>
      <c r="I23" s="46">
        <v>84247</v>
      </c>
      <c r="J23" s="97" t="s">
        <v>184</v>
      </c>
      <c r="K23" s="97" t="s">
        <v>167</v>
      </c>
      <c r="L23" s="46"/>
      <c r="M23" s="46"/>
      <c r="N23" s="46"/>
      <c r="O23" s="118">
        <v>1</v>
      </c>
    </row>
    <row r="24" spans="1:15" ht="14.25">
      <c r="A24" s="92"/>
      <c r="B24" s="103" t="s">
        <v>188</v>
      </c>
      <c r="C24" s="104" t="s">
        <v>165</v>
      </c>
      <c r="D24" s="97"/>
      <c r="E24" s="46"/>
      <c r="F24" s="104">
        <f>F16+F17+F18+F19</f>
        <v>468495</v>
      </c>
      <c r="G24" s="46"/>
      <c r="H24" s="46"/>
      <c r="I24" s="46"/>
      <c r="J24" s="97"/>
      <c r="K24" s="97"/>
      <c r="L24" s="46"/>
      <c r="M24" s="46"/>
      <c r="N24" s="46"/>
      <c r="O24" s="76"/>
    </row>
    <row r="25" spans="1:15" ht="14.25">
      <c r="A25" s="92"/>
      <c r="B25" s="103" t="s">
        <v>188</v>
      </c>
      <c r="C25" s="105" t="s">
        <v>178</v>
      </c>
      <c r="D25" s="97"/>
      <c r="E25" s="46"/>
      <c r="F25" s="104">
        <f>F20+F21+F22+F23</f>
        <v>168027</v>
      </c>
      <c r="G25" s="46"/>
      <c r="H25" s="46"/>
      <c r="I25" s="104">
        <f>F24+F25</f>
        <v>636522</v>
      </c>
      <c r="J25" s="97"/>
      <c r="K25" s="97"/>
      <c r="L25" s="46"/>
      <c r="M25" s="46"/>
      <c r="N25" s="46"/>
      <c r="O25" s="76"/>
    </row>
    <row r="26" spans="1:15" ht="14.25">
      <c r="A26" s="92" t="s">
        <v>81</v>
      </c>
      <c r="B26" s="104" t="s">
        <v>189</v>
      </c>
      <c r="C26" s="104"/>
      <c r="D26" s="45"/>
      <c r="E26" s="46"/>
      <c r="F26" s="46"/>
      <c r="G26" s="46"/>
      <c r="H26" s="46"/>
      <c r="I26" s="46"/>
      <c r="J26" s="45"/>
      <c r="K26" s="45"/>
      <c r="L26" s="46"/>
      <c r="M26" s="46"/>
      <c r="N26" s="46"/>
      <c r="O26" s="76"/>
    </row>
    <row r="27" spans="1:15" ht="14.25">
      <c r="A27" s="95" t="s">
        <v>190</v>
      </c>
      <c r="B27" s="96" t="s">
        <v>191</v>
      </c>
      <c r="C27" s="96" t="s">
        <v>165</v>
      </c>
      <c r="D27" s="97" t="s">
        <v>166</v>
      </c>
      <c r="E27" s="42">
        <v>3534</v>
      </c>
      <c r="F27" s="46">
        <v>217704</v>
      </c>
      <c r="G27" s="46"/>
      <c r="H27" s="46"/>
      <c r="I27" s="46">
        <v>217704</v>
      </c>
      <c r="J27" s="98" t="s">
        <v>110</v>
      </c>
      <c r="K27" s="97" t="s">
        <v>167</v>
      </c>
      <c r="L27" s="46"/>
      <c r="M27" s="46"/>
      <c r="N27" s="46"/>
      <c r="O27" s="118">
        <v>1</v>
      </c>
    </row>
    <row r="28" spans="1:15" ht="14.25">
      <c r="A28" s="95" t="s">
        <v>192</v>
      </c>
      <c r="B28" s="96" t="s">
        <v>169</v>
      </c>
      <c r="C28" s="96" t="s">
        <v>165</v>
      </c>
      <c r="D28" s="97" t="s">
        <v>170</v>
      </c>
      <c r="E28" s="46">
        <v>32</v>
      </c>
      <c r="F28" s="46">
        <v>11384</v>
      </c>
      <c r="G28" s="46"/>
      <c r="H28" s="46"/>
      <c r="I28" s="46">
        <v>11384</v>
      </c>
      <c r="J28" s="98" t="s">
        <v>193</v>
      </c>
      <c r="K28" s="97" t="s">
        <v>167</v>
      </c>
      <c r="L28" s="46"/>
      <c r="M28" s="46"/>
      <c r="N28" s="46"/>
      <c r="O28" s="118">
        <v>1</v>
      </c>
    </row>
    <row r="29" spans="1:15" ht="14.25">
      <c r="A29" s="95" t="s">
        <v>194</v>
      </c>
      <c r="B29" s="96" t="s">
        <v>195</v>
      </c>
      <c r="C29" s="96" t="s">
        <v>165</v>
      </c>
      <c r="D29" s="97" t="s">
        <v>166</v>
      </c>
      <c r="E29" s="42">
        <v>3534</v>
      </c>
      <c r="F29" s="46">
        <v>155432</v>
      </c>
      <c r="G29" s="46"/>
      <c r="H29" s="46"/>
      <c r="I29" s="46">
        <v>155432</v>
      </c>
      <c r="J29" s="98" t="s">
        <v>110</v>
      </c>
      <c r="K29" s="97" t="s">
        <v>167</v>
      </c>
      <c r="L29" s="46" t="s">
        <v>80</v>
      </c>
      <c r="M29" s="46"/>
      <c r="N29" s="46"/>
      <c r="O29" s="118">
        <v>1</v>
      </c>
    </row>
    <row r="30" spans="1:15" ht="14.25">
      <c r="A30" s="95" t="s">
        <v>196</v>
      </c>
      <c r="B30" s="96" t="s">
        <v>177</v>
      </c>
      <c r="C30" s="96" t="s">
        <v>178</v>
      </c>
      <c r="D30" s="97" t="s">
        <v>78</v>
      </c>
      <c r="E30" s="42">
        <v>81</v>
      </c>
      <c r="F30" s="46">
        <v>18513</v>
      </c>
      <c r="G30" s="46"/>
      <c r="H30" s="46"/>
      <c r="I30" s="46">
        <v>18513</v>
      </c>
      <c r="J30" s="98" t="s">
        <v>110</v>
      </c>
      <c r="K30" s="97" t="s">
        <v>167</v>
      </c>
      <c r="L30" s="46"/>
      <c r="M30" s="46"/>
      <c r="N30" s="46"/>
      <c r="O30" s="118">
        <v>1</v>
      </c>
    </row>
    <row r="31" spans="1:15" ht="14.25">
      <c r="A31" s="92" t="s">
        <v>197</v>
      </c>
      <c r="B31" s="96" t="s">
        <v>198</v>
      </c>
      <c r="C31" s="96" t="s">
        <v>165</v>
      </c>
      <c r="D31" s="97" t="s">
        <v>170</v>
      </c>
      <c r="E31" s="46">
        <v>32</v>
      </c>
      <c r="F31" s="46">
        <v>13994</v>
      </c>
      <c r="G31" s="46"/>
      <c r="H31" s="46"/>
      <c r="I31" s="46">
        <v>13994</v>
      </c>
      <c r="J31" s="97" t="s">
        <v>110</v>
      </c>
      <c r="K31" s="97" t="s">
        <v>167</v>
      </c>
      <c r="L31" s="46"/>
      <c r="M31" s="46"/>
      <c r="N31" s="46"/>
      <c r="O31" s="118">
        <v>1</v>
      </c>
    </row>
    <row r="32" spans="1:15" ht="14.25">
      <c r="A32" s="92"/>
      <c r="B32" s="103" t="s">
        <v>188</v>
      </c>
      <c r="C32" s="105" t="s">
        <v>165</v>
      </c>
      <c r="D32" s="97"/>
      <c r="E32" s="46"/>
      <c r="F32" s="104">
        <f>F27+F28+F29+F31</f>
        <v>398514</v>
      </c>
      <c r="G32" s="46"/>
      <c r="H32" s="46"/>
      <c r="I32" s="104"/>
      <c r="J32" s="97"/>
      <c r="K32" s="97"/>
      <c r="L32" s="46"/>
      <c r="M32" s="46"/>
      <c r="N32" s="46"/>
      <c r="O32" s="76"/>
    </row>
    <row r="33" spans="1:15" ht="14.25">
      <c r="A33" s="92"/>
      <c r="B33" s="103" t="s">
        <v>188</v>
      </c>
      <c r="C33" s="104" t="s">
        <v>178</v>
      </c>
      <c r="D33" s="45"/>
      <c r="E33" s="46"/>
      <c r="F33" s="104">
        <f>F30</f>
        <v>18513</v>
      </c>
      <c r="G33" s="46"/>
      <c r="H33" s="46"/>
      <c r="I33" s="104">
        <f>F32+F33</f>
        <v>417027</v>
      </c>
      <c r="J33" s="97"/>
      <c r="K33" s="97"/>
      <c r="L33" s="46"/>
      <c r="M33" s="46"/>
      <c r="N33" s="46"/>
      <c r="O33" s="76"/>
    </row>
    <row r="34" spans="1:15" ht="14.25">
      <c r="A34" s="95" t="s">
        <v>85</v>
      </c>
      <c r="B34" s="104" t="s">
        <v>199</v>
      </c>
      <c r="C34" s="104"/>
      <c r="D34" s="45"/>
      <c r="E34" s="42"/>
      <c r="F34" s="46"/>
      <c r="G34" s="46"/>
      <c r="H34" s="46"/>
      <c r="I34" s="46"/>
      <c r="J34" s="45"/>
      <c r="K34" s="45"/>
      <c r="L34" s="46"/>
      <c r="M34" s="46"/>
      <c r="N34" s="46"/>
      <c r="O34" s="76"/>
    </row>
    <row r="35" spans="1:15" ht="14.25">
      <c r="A35" s="95" t="s">
        <v>200</v>
      </c>
      <c r="B35" s="96" t="s">
        <v>201</v>
      </c>
      <c r="C35" s="96" t="s">
        <v>165</v>
      </c>
      <c r="D35" s="97" t="s">
        <v>166</v>
      </c>
      <c r="E35" s="42">
        <v>8115</v>
      </c>
      <c r="F35" s="46">
        <v>255724</v>
      </c>
      <c r="G35" s="46"/>
      <c r="H35" s="46"/>
      <c r="I35" s="46">
        <v>255724</v>
      </c>
      <c r="J35" s="98" t="s">
        <v>125</v>
      </c>
      <c r="K35" s="97" t="s">
        <v>167</v>
      </c>
      <c r="L35" s="46"/>
      <c r="M35" s="46"/>
      <c r="N35" s="46"/>
      <c r="O35" s="118">
        <v>1</v>
      </c>
    </row>
    <row r="36" spans="1:15" ht="14.25">
      <c r="A36" s="95" t="s">
        <v>202</v>
      </c>
      <c r="B36" s="96" t="s">
        <v>177</v>
      </c>
      <c r="C36" s="96" t="s">
        <v>178</v>
      </c>
      <c r="D36" s="97" t="s">
        <v>78</v>
      </c>
      <c r="E36" s="46">
        <v>54</v>
      </c>
      <c r="F36" s="46">
        <v>65840</v>
      </c>
      <c r="G36" s="46"/>
      <c r="H36" s="46"/>
      <c r="I36" s="46">
        <v>65840</v>
      </c>
      <c r="J36" s="98" t="s">
        <v>125</v>
      </c>
      <c r="K36" s="97" t="s">
        <v>167</v>
      </c>
      <c r="L36" s="46"/>
      <c r="M36" s="46"/>
      <c r="N36" s="46"/>
      <c r="O36" s="118">
        <v>1</v>
      </c>
    </row>
    <row r="37" spans="1:15" ht="14.25">
      <c r="A37" s="95" t="s">
        <v>203</v>
      </c>
      <c r="B37" s="96" t="s">
        <v>204</v>
      </c>
      <c r="C37" s="96" t="s">
        <v>165</v>
      </c>
      <c r="D37" s="97" t="s">
        <v>166</v>
      </c>
      <c r="E37" s="42">
        <v>8115</v>
      </c>
      <c r="F37" s="46">
        <v>130001</v>
      </c>
      <c r="G37" s="46"/>
      <c r="H37" s="46"/>
      <c r="I37" s="46">
        <v>130001</v>
      </c>
      <c r="J37" s="97" t="s">
        <v>125</v>
      </c>
      <c r="K37" s="97" t="s">
        <v>167</v>
      </c>
      <c r="L37" s="46"/>
      <c r="M37" s="46"/>
      <c r="N37" s="46"/>
      <c r="O37" s="118">
        <v>1</v>
      </c>
    </row>
    <row r="38" spans="1:15" ht="14.25">
      <c r="A38" s="92" t="s">
        <v>205</v>
      </c>
      <c r="B38" s="96" t="s">
        <v>206</v>
      </c>
      <c r="C38" s="96" t="s">
        <v>178</v>
      </c>
      <c r="D38" s="97" t="s">
        <v>78</v>
      </c>
      <c r="E38" s="42">
        <v>4</v>
      </c>
      <c r="F38" s="46">
        <v>85404</v>
      </c>
      <c r="G38" s="46"/>
      <c r="H38" s="46"/>
      <c r="I38" s="46">
        <v>85404</v>
      </c>
      <c r="J38" s="97" t="s">
        <v>207</v>
      </c>
      <c r="K38" s="97" t="s">
        <v>167</v>
      </c>
      <c r="L38" s="46"/>
      <c r="M38" s="46"/>
      <c r="N38" s="46"/>
      <c r="O38" s="118">
        <v>1</v>
      </c>
    </row>
    <row r="39" spans="1:15" ht="14.25">
      <c r="A39" s="92" t="s">
        <v>208</v>
      </c>
      <c r="B39" s="96" t="s">
        <v>209</v>
      </c>
      <c r="C39" s="96" t="s">
        <v>178</v>
      </c>
      <c r="D39" s="97" t="s">
        <v>78</v>
      </c>
      <c r="E39" s="42">
        <v>1</v>
      </c>
      <c r="F39" s="46">
        <v>7546</v>
      </c>
      <c r="G39" s="46"/>
      <c r="H39" s="46"/>
      <c r="I39" s="46">
        <v>7546</v>
      </c>
      <c r="J39" s="97" t="s">
        <v>87</v>
      </c>
      <c r="K39" s="97" t="s">
        <v>167</v>
      </c>
      <c r="L39" s="46"/>
      <c r="M39" s="46"/>
      <c r="N39" s="46"/>
      <c r="O39" s="118">
        <v>1</v>
      </c>
    </row>
    <row r="40" spans="1:15" ht="14.25">
      <c r="A40" s="92" t="s">
        <v>210</v>
      </c>
      <c r="B40" s="96" t="s">
        <v>211</v>
      </c>
      <c r="C40" s="96" t="s">
        <v>178</v>
      </c>
      <c r="D40" s="97" t="s">
        <v>78</v>
      </c>
      <c r="E40" s="42">
        <v>1</v>
      </c>
      <c r="F40" s="46">
        <v>14569</v>
      </c>
      <c r="G40" s="46"/>
      <c r="H40" s="46"/>
      <c r="I40" s="46">
        <v>14569</v>
      </c>
      <c r="J40" s="97" t="s">
        <v>87</v>
      </c>
      <c r="K40" s="97" t="s">
        <v>167</v>
      </c>
      <c r="L40" s="46"/>
      <c r="M40" s="46"/>
      <c r="N40" s="46"/>
      <c r="O40" s="118">
        <v>1</v>
      </c>
    </row>
    <row r="41" spans="1:15" ht="14.25">
      <c r="A41" s="92" t="s">
        <v>212</v>
      </c>
      <c r="B41" s="96" t="s">
        <v>213</v>
      </c>
      <c r="C41" s="96" t="s">
        <v>165</v>
      </c>
      <c r="D41" s="97" t="s">
        <v>78</v>
      </c>
      <c r="E41" s="46">
        <v>2</v>
      </c>
      <c r="F41" s="46">
        <v>28968</v>
      </c>
      <c r="G41" s="46"/>
      <c r="H41" s="46"/>
      <c r="I41" s="46">
        <v>28968</v>
      </c>
      <c r="J41" s="97" t="s">
        <v>184</v>
      </c>
      <c r="K41" s="97" t="s">
        <v>167</v>
      </c>
      <c r="L41" s="46"/>
      <c r="M41" s="46"/>
      <c r="N41" s="46"/>
      <c r="O41" s="118">
        <v>1</v>
      </c>
    </row>
    <row r="42" spans="1:15" ht="14.25">
      <c r="A42" s="92" t="s">
        <v>214</v>
      </c>
      <c r="B42" s="96" t="s">
        <v>215</v>
      </c>
      <c r="C42" s="96" t="s">
        <v>165</v>
      </c>
      <c r="D42" s="97" t="s">
        <v>78</v>
      </c>
      <c r="E42" s="46">
        <v>1</v>
      </c>
      <c r="F42" s="46">
        <v>6475</v>
      </c>
      <c r="G42" s="46"/>
      <c r="H42" s="46"/>
      <c r="I42" s="46">
        <v>6475</v>
      </c>
      <c r="J42" s="97" t="s">
        <v>184</v>
      </c>
      <c r="K42" s="97" t="s">
        <v>167</v>
      </c>
      <c r="L42" s="46"/>
      <c r="M42" s="46"/>
      <c r="N42" s="46"/>
      <c r="O42" s="118">
        <v>1</v>
      </c>
    </row>
    <row r="43" spans="1:15" ht="14.25">
      <c r="A43" s="92" t="s">
        <v>216</v>
      </c>
      <c r="B43" s="96" t="s">
        <v>217</v>
      </c>
      <c r="C43" s="96" t="s">
        <v>165</v>
      </c>
      <c r="D43" s="97" t="s">
        <v>78</v>
      </c>
      <c r="E43" s="46">
        <v>1</v>
      </c>
      <c r="F43" s="46">
        <v>6504</v>
      </c>
      <c r="G43" s="46"/>
      <c r="H43" s="46"/>
      <c r="I43" s="46">
        <v>6504</v>
      </c>
      <c r="J43" s="97" t="s">
        <v>184</v>
      </c>
      <c r="K43" s="97" t="s">
        <v>167</v>
      </c>
      <c r="L43" s="46"/>
      <c r="M43" s="46"/>
      <c r="N43" s="46"/>
      <c r="O43" s="118">
        <v>1</v>
      </c>
    </row>
    <row r="44" spans="1:15" ht="14.25">
      <c r="A44" s="92" t="s">
        <v>218</v>
      </c>
      <c r="B44" s="96" t="s">
        <v>219</v>
      </c>
      <c r="C44" s="96" t="s">
        <v>165</v>
      </c>
      <c r="D44" s="97" t="s">
        <v>78</v>
      </c>
      <c r="E44" s="46">
        <v>2</v>
      </c>
      <c r="F44" s="46">
        <v>22714</v>
      </c>
      <c r="G44" s="46"/>
      <c r="H44" s="46"/>
      <c r="I44" s="46">
        <v>22714</v>
      </c>
      <c r="J44" s="97" t="s">
        <v>184</v>
      </c>
      <c r="K44" s="97" t="s">
        <v>167</v>
      </c>
      <c r="L44" s="36"/>
      <c r="M44" s="36"/>
      <c r="N44" s="38"/>
      <c r="O44" s="118">
        <v>1</v>
      </c>
    </row>
    <row r="45" spans="1:15" ht="14.25">
      <c r="A45" s="92" t="s">
        <v>220</v>
      </c>
      <c r="B45" s="96" t="s">
        <v>221</v>
      </c>
      <c r="C45" s="96" t="s">
        <v>165</v>
      </c>
      <c r="D45" s="97" t="s">
        <v>187</v>
      </c>
      <c r="E45" s="46">
        <v>20000</v>
      </c>
      <c r="F45" s="46">
        <v>152832</v>
      </c>
      <c r="G45" s="36"/>
      <c r="H45" s="36"/>
      <c r="I45" s="46">
        <v>152832</v>
      </c>
      <c r="J45" s="106" t="s">
        <v>222</v>
      </c>
      <c r="K45" s="97" t="s">
        <v>167</v>
      </c>
      <c r="L45" s="36"/>
      <c r="M45" s="36"/>
      <c r="N45" s="38"/>
      <c r="O45" s="118">
        <v>1</v>
      </c>
    </row>
    <row r="46" spans="1:15" ht="14.25">
      <c r="A46" s="92"/>
      <c r="B46" s="103" t="s">
        <v>188</v>
      </c>
      <c r="C46" s="105" t="s">
        <v>165</v>
      </c>
      <c r="D46" s="97"/>
      <c r="E46" s="46"/>
      <c r="F46" s="104">
        <f>F35+F37+F41+F42+F43+F44+F45</f>
        <v>603218</v>
      </c>
      <c r="G46" s="36"/>
      <c r="H46" s="36"/>
      <c r="I46" s="104"/>
      <c r="J46" s="106"/>
      <c r="K46" s="107"/>
      <c r="L46" s="36"/>
      <c r="M46" s="36"/>
      <c r="N46" s="38"/>
      <c r="O46" s="76"/>
    </row>
    <row r="47" spans="1:15" ht="14.25">
      <c r="A47" s="95" t="s">
        <v>88</v>
      </c>
      <c r="B47" s="103" t="s">
        <v>188</v>
      </c>
      <c r="C47" s="104" t="s">
        <v>178</v>
      </c>
      <c r="D47" s="45"/>
      <c r="E47" s="46"/>
      <c r="F47" s="104">
        <f>F36+F38+F39+F40</f>
        <v>173359</v>
      </c>
      <c r="G47" s="46"/>
      <c r="H47" s="46"/>
      <c r="I47" s="104">
        <f>F46+F47</f>
        <v>776577</v>
      </c>
      <c r="J47" s="31"/>
      <c r="K47" s="37"/>
      <c r="L47" s="36"/>
      <c r="M47" s="36"/>
      <c r="N47" s="38"/>
      <c r="O47" s="76"/>
    </row>
    <row r="48" spans="1:15" ht="14.25">
      <c r="A48" s="95" t="s">
        <v>223</v>
      </c>
      <c r="B48" s="96" t="s">
        <v>224</v>
      </c>
      <c r="C48" s="96" t="s">
        <v>165</v>
      </c>
      <c r="D48" s="97" t="s">
        <v>170</v>
      </c>
      <c r="E48" s="42">
        <v>360</v>
      </c>
      <c r="F48" s="46">
        <v>377854</v>
      </c>
      <c r="G48" s="46"/>
      <c r="H48" s="46"/>
      <c r="I48" s="46">
        <v>377854</v>
      </c>
      <c r="J48" s="98" t="s">
        <v>79</v>
      </c>
      <c r="K48" s="97" t="s">
        <v>167</v>
      </c>
      <c r="L48" s="46"/>
      <c r="M48" s="46"/>
      <c r="N48" s="46"/>
      <c r="O48" s="118">
        <v>1</v>
      </c>
    </row>
    <row r="49" spans="1:15" ht="14.25">
      <c r="A49" s="95" t="s">
        <v>225</v>
      </c>
      <c r="B49" s="96" t="s">
        <v>226</v>
      </c>
      <c r="C49" s="96" t="s">
        <v>178</v>
      </c>
      <c r="D49" s="97" t="s">
        <v>78</v>
      </c>
      <c r="E49" s="42">
        <v>1</v>
      </c>
      <c r="F49" s="46">
        <v>19811</v>
      </c>
      <c r="G49" s="46"/>
      <c r="H49" s="46"/>
      <c r="I49" s="46">
        <v>19811</v>
      </c>
      <c r="J49" s="98" t="s">
        <v>227</v>
      </c>
      <c r="K49" s="97" t="s">
        <v>167</v>
      </c>
      <c r="L49" s="46"/>
      <c r="M49" s="46"/>
      <c r="N49" s="46"/>
      <c r="O49" s="118">
        <v>1</v>
      </c>
    </row>
    <row r="50" spans="1:15" ht="14.25">
      <c r="A50" s="95" t="s">
        <v>228</v>
      </c>
      <c r="B50" s="96" t="s">
        <v>229</v>
      </c>
      <c r="C50" s="96" t="s">
        <v>178</v>
      </c>
      <c r="D50" s="97" t="s">
        <v>78</v>
      </c>
      <c r="E50" s="42">
        <v>5</v>
      </c>
      <c r="F50" s="46">
        <v>116790</v>
      </c>
      <c r="G50" s="46"/>
      <c r="H50" s="46"/>
      <c r="I50" s="46">
        <v>116790</v>
      </c>
      <c r="J50" s="98" t="s">
        <v>40</v>
      </c>
      <c r="K50" s="97" t="s">
        <v>167</v>
      </c>
      <c r="L50" s="46" t="s">
        <v>80</v>
      </c>
      <c r="M50" s="46"/>
      <c r="N50" s="46"/>
      <c r="O50" s="118">
        <v>1</v>
      </c>
    </row>
    <row r="51" spans="1:15" ht="14.25">
      <c r="A51" s="92" t="s">
        <v>230</v>
      </c>
      <c r="B51" s="96" t="s">
        <v>231</v>
      </c>
      <c r="C51" s="96" t="s">
        <v>165</v>
      </c>
      <c r="D51" s="97" t="s">
        <v>187</v>
      </c>
      <c r="E51" s="42">
        <v>19600</v>
      </c>
      <c r="F51" s="46">
        <v>39427</v>
      </c>
      <c r="G51" s="46"/>
      <c r="H51" s="46"/>
      <c r="I51" s="46">
        <v>39427</v>
      </c>
      <c r="J51" s="97" t="s">
        <v>222</v>
      </c>
      <c r="K51" s="97" t="s">
        <v>167</v>
      </c>
      <c r="L51" s="46"/>
      <c r="M51" s="46"/>
      <c r="N51" s="46"/>
      <c r="O51" s="118">
        <v>1</v>
      </c>
    </row>
    <row r="52" spans="1:15" ht="14.25">
      <c r="A52" s="92" t="s">
        <v>232</v>
      </c>
      <c r="B52" s="96" t="s">
        <v>233</v>
      </c>
      <c r="C52" s="96" t="s">
        <v>178</v>
      </c>
      <c r="D52" s="97" t="s">
        <v>78</v>
      </c>
      <c r="E52" s="42">
        <v>2</v>
      </c>
      <c r="F52" s="46">
        <v>16002</v>
      </c>
      <c r="G52" s="46"/>
      <c r="H52" s="46"/>
      <c r="I52" s="46">
        <v>16002</v>
      </c>
      <c r="J52" s="97" t="s">
        <v>87</v>
      </c>
      <c r="K52" s="97" t="s">
        <v>167</v>
      </c>
      <c r="L52" s="46"/>
      <c r="M52" s="46"/>
      <c r="N52" s="46"/>
      <c r="O52" s="118">
        <v>1</v>
      </c>
    </row>
    <row r="53" spans="1:15" ht="14.25">
      <c r="A53" s="92"/>
      <c r="B53" s="103" t="s">
        <v>188</v>
      </c>
      <c r="C53" s="108" t="s">
        <v>165</v>
      </c>
      <c r="D53" s="109"/>
      <c r="E53" s="42"/>
      <c r="F53" s="108">
        <f>F48+F51</f>
        <v>417281</v>
      </c>
      <c r="G53" s="42"/>
      <c r="H53" s="42"/>
      <c r="I53" s="42"/>
      <c r="J53" s="109"/>
      <c r="K53" s="97"/>
      <c r="L53" s="46"/>
      <c r="M53" s="46"/>
      <c r="N53" s="46"/>
      <c r="O53" s="76"/>
    </row>
    <row r="54" spans="1:15" ht="14.25">
      <c r="A54" s="92"/>
      <c r="B54" s="103" t="s">
        <v>188</v>
      </c>
      <c r="C54" s="105" t="s">
        <v>178</v>
      </c>
      <c r="D54" s="97"/>
      <c r="E54" s="42"/>
      <c r="F54" s="104">
        <f>F49+F50+F52</f>
        <v>152603</v>
      </c>
      <c r="G54" s="46"/>
      <c r="H54" s="46"/>
      <c r="I54" s="104">
        <f>F53+F54</f>
        <v>569884</v>
      </c>
      <c r="J54" s="97"/>
      <c r="K54" s="97"/>
      <c r="L54" s="46"/>
      <c r="M54" s="46"/>
      <c r="N54" s="46"/>
      <c r="O54" s="76"/>
    </row>
    <row r="55" spans="1:15" ht="14.25">
      <c r="A55" s="92"/>
      <c r="B55" s="103" t="s">
        <v>66</v>
      </c>
      <c r="C55" s="103"/>
      <c r="D55" s="46"/>
      <c r="E55" s="42"/>
      <c r="F55" s="104">
        <f>F25+F32+F46+F54</f>
        <v>1322362</v>
      </c>
      <c r="G55" s="46"/>
      <c r="H55" s="46"/>
      <c r="I55" s="104">
        <f>I25+I32+I46+I54</f>
        <v>1206406</v>
      </c>
      <c r="J55" s="45"/>
      <c r="K55" s="45"/>
      <c r="L55" s="46"/>
      <c r="M55" s="46"/>
      <c r="N55" s="46"/>
      <c r="O55" s="78"/>
    </row>
    <row r="56" spans="12:14" ht="14.25">
      <c r="L56" s="110"/>
      <c r="M56" s="110"/>
      <c r="N56" s="111"/>
    </row>
    <row r="57" spans="2:3" ht="14.25">
      <c r="B57" s="86" t="s">
        <v>234</v>
      </c>
      <c r="C57" s="86"/>
    </row>
    <row r="58" spans="2:11" ht="14.25">
      <c r="B58" s="138" t="s">
        <v>243</v>
      </c>
      <c r="H58" s="19" t="s">
        <v>80</v>
      </c>
      <c r="K58" s="86" t="s">
        <v>80</v>
      </c>
    </row>
    <row r="59" ht="14.25">
      <c r="G59" s="19" t="s">
        <v>80</v>
      </c>
    </row>
    <row r="62" spans="8:10" ht="14.25">
      <c r="H62" s="19" t="s">
        <v>80</v>
      </c>
      <c r="J62" s="19" t="s">
        <v>80</v>
      </c>
    </row>
    <row r="63" spans="9:12" ht="14.25">
      <c r="I63" s="19" t="s">
        <v>80</v>
      </c>
      <c r="L63" s="19" t="s">
        <v>80</v>
      </c>
    </row>
    <row r="64" ht="14.25">
      <c r="M64" s="19" t="s">
        <v>80</v>
      </c>
    </row>
    <row r="69" ht="14.25">
      <c r="O69" s="19" t="s">
        <v>80</v>
      </c>
    </row>
  </sheetData>
  <sheetProtection selectLockedCells="1" selectUnlockedCells="1"/>
  <mergeCells count="6">
    <mergeCell ref="C10:C14"/>
    <mergeCell ref="G10:I10"/>
    <mergeCell ref="L2:N2"/>
    <mergeCell ref="L3:N3"/>
    <mergeCell ref="A6:N6"/>
    <mergeCell ref="A7:N7"/>
  </mergeCells>
  <printOptions/>
  <pageMargins left="0.7" right="0.7" top="0.3" bottom="0.3" header="0.3" footer="0.3"/>
  <pageSetup firstPageNumber="1" useFirstPageNumber="1" horizontalDpi="300" verticalDpi="3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7"/>
  <sheetViews>
    <sheetView view="pageBreakPreview" zoomScaleNormal="80" zoomScaleSheetLayoutView="100" zoomScalePageLayoutView="0" workbookViewId="0" topLeftCell="B10">
      <selection activeCell="B1" sqref="B1"/>
    </sheetView>
  </sheetViews>
  <sheetFormatPr defaultColWidth="8.25390625" defaultRowHeight="14.25"/>
  <cols>
    <col min="1" max="1" width="4.25390625" style="18" customWidth="1"/>
    <col min="2" max="2" width="63.50390625" style="19" customWidth="1"/>
    <col min="3" max="3" width="7.75390625" style="19" customWidth="1"/>
    <col min="4" max="4" width="10.625" style="19" customWidth="1"/>
    <col min="5" max="5" width="13.75390625" style="19" customWidth="1"/>
    <col min="6" max="6" width="14.50390625" style="19" customWidth="1"/>
    <col min="7" max="7" width="12.625" style="19" customWidth="1"/>
    <col min="8" max="8" width="7.875" style="19" customWidth="1"/>
    <col min="9" max="9" width="7.375" style="19" customWidth="1"/>
    <col min="10" max="10" width="17.875" style="19" customWidth="1"/>
    <col min="11" max="11" width="16.625" style="19" customWidth="1"/>
    <col min="12" max="12" width="17.625" style="19" customWidth="1"/>
    <col min="13" max="13" width="17.00390625" style="19" customWidth="1"/>
    <col min="14" max="14" width="10.875" style="19" customWidth="1"/>
    <col min="15" max="15" width="13.25390625" style="19" customWidth="1"/>
    <col min="16" max="16384" width="8.25390625" style="19" customWidth="1"/>
  </cols>
  <sheetData>
    <row r="1" ht="14.25">
      <c r="O1" s="20"/>
    </row>
    <row r="2" spans="13:15" ht="14.25">
      <c r="M2" s="121"/>
      <c r="N2" s="121"/>
      <c r="O2" s="121"/>
    </row>
    <row r="3" spans="13:15" ht="14.25">
      <c r="M3" s="121"/>
      <c r="N3" s="121"/>
      <c r="O3" s="121"/>
    </row>
    <row r="4" spans="2:15" ht="14.25">
      <c r="B4" s="20"/>
      <c r="O4" s="20"/>
    </row>
    <row r="6" spans="1:15" ht="14.25">
      <c r="A6" s="135" t="s">
        <v>0</v>
      </c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</row>
    <row r="7" spans="1:15" ht="14.25">
      <c r="A7" s="136" t="s">
        <v>46</v>
      </c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</row>
    <row r="8" spans="1:15" s="26" customFormat="1" ht="14.25">
      <c r="A8" s="21" t="s">
        <v>47</v>
      </c>
      <c r="B8" s="22" t="s">
        <v>48</v>
      </c>
      <c r="C8" s="23" t="s">
        <v>49</v>
      </c>
      <c r="D8" s="23" t="s">
        <v>7</v>
      </c>
      <c r="E8" s="23" t="s">
        <v>50</v>
      </c>
      <c r="F8" s="137" t="s">
        <v>51</v>
      </c>
      <c r="G8" s="137"/>
      <c r="H8" s="126" t="s">
        <v>52</v>
      </c>
      <c r="I8" s="126"/>
      <c r="J8" s="126"/>
      <c r="K8" s="23" t="s">
        <v>53</v>
      </c>
      <c r="L8" s="23" t="s">
        <v>54</v>
      </c>
      <c r="M8" s="24" t="s">
        <v>55</v>
      </c>
      <c r="N8" s="24" t="s">
        <v>55</v>
      </c>
      <c r="O8" s="24" t="s">
        <v>55</v>
      </c>
    </row>
    <row r="9" spans="1:15" s="26" customFormat="1" ht="14.25">
      <c r="A9" s="27" t="s">
        <v>56</v>
      </c>
      <c r="B9" s="26" t="s">
        <v>57</v>
      </c>
      <c r="C9" s="28" t="s">
        <v>58</v>
      </c>
      <c r="D9" s="28"/>
      <c r="E9" s="28" t="s">
        <v>59</v>
      </c>
      <c r="F9" s="130" t="s">
        <v>60</v>
      </c>
      <c r="G9" s="130"/>
      <c r="H9" s="28" t="s">
        <v>61</v>
      </c>
      <c r="I9" s="26" t="s">
        <v>62</v>
      </c>
      <c r="J9" s="28" t="s">
        <v>63</v>
      </c>
      <c r="K9" s="28" t="s">
        <v>64</v>
      </c>
      <c r="L9" s="28" t="s">
        <v>65</v>
      </c>
      <c r="M9" s="29" t="s">
        <v>66</v>
      </c>
      <c r="N9" s="29" t="s">
        <v>67</v>
      </c>
      <c r="O9" s="29" t="s">
        <v>67</v>
      </c>
    </row>
    <row r="10" spans="1:15" s="26" customFormat="1" ht="14.25">
      <c r="A10" s="30"/>
      <c r="B10" s="31"/>
      <c r="C10" s="32"/>
      <c r="D10" s="32"/>
      <c r="E10" s="32" t="s">
        <v>68</v>
      </c>
      <c r="F10" s="131" t="s">
        <v>69</v>
      </c>
      <c r="G10" s="131"/>
      <c r="H10" s="32" t="s">
        <v>70</v>
      </c>
      <c r="I10" s="31" t="s">
        <v>70</v>
      </c>
      <c r="J10" s="32" t="s">
        <v>71</v>
      </c>
      <c r="K10" s="32"/>
      <c r="L10" s="32"/>
      <c r="M10" s="32"/>
      <c r="N10" s="32" t="s">
        <v>72</v>
      </c>
      <c r="O10" s="32" t="s">
        <v>73</v>
      </c>
    </row>
    <row r="11" spans="1:15" s="26" customFormat="1" ht="14.25">
      <c r="A11" s="30"/>
      <c r="B11" s="31"/>
      <c r="C11" s="31"/>
      <c r="D11" s="31"/>
      <c r="E11" s="31"/>
      <c r="F11" s="61" t="s">
        <v>235</v>
      </c>
      <c r="G11" s="61" t="s">
        <v>237</v>
      </c>
      <c r="H11" s="31"/>
      <c r="I11" s="31"/>
      <c r="J11" s="31"/>
      <c r="K11" s="31"/>
      <c r="L11" s="31"/>
      <c r="M11" s="31"/>
      <c r="N11" s="31"/>
      <c r="O11" s="112"/>
    </row>
    <row r="12" spans="1:15" s="26" customFormat="1" ht="14.25">
      <c r="A12" s="30"/>
      <c r="B12" s="31"/>
      <c r="C12" s="31"/>
      <c r="D12" s="31"/>
      <c r="E12" s="31"/>
      <c r="F12" s="61" t="s">
        <v>236</v>
      </c>
      <c r="G12" s="61" t="s">
        <v>236</v>
      </c>
      <c r="H12" s="31"/>
      <c r="I12" s="31"/>
      <c r="J12" s="31"/>
      <c r="K12" s="31"/>
      <c r="L12" s="31"/>
      <c r="M12" s="31"/>
      <c r="N12" s="31"/>
      <c r="O12" s="112"/>
    </row>
    <row r="13" spans="1:15" ht="14.25">
      <c r="A13" s="34" t="s">
        <v>74</v>
      </c>
      <c r="B13" s="35" t="s">
        <v>75</v>
      </c>
      <c r="C13" s="36"/>
      <c r="D13" s="36"/>
      <c r="E13" s="36"/>
      <c r="F13" s="36"/>
      <c r="G13" s="36"/>
      <c r="H13" s="36"/>
      <c r="I13" s="36"/>
      <c r="J13" s="36"/>
      <c r="K13" s="37"/>
      <c r="L13" s="37"/>
      <c r="M13" s="36"/>
      <c r="N13" s="36"/>
      <c r="O13" s="38"/>
    </row>
    <row r="14" spans="1:16" ht="14.25">
      <c r="A14" s="39" t="s">
        <v>76</v>
      </c>
      <c r="B14" s="40" t="s">
        <v>77</v>
      </c>
      <c r="C14" s="41" t="s">
        <v>78</v>
      </c>
      <c r="D14" s="42">
        <v>4</v>
      </c>
      <c r="E14" s="43">
        <v>4121.48</v>
      </c>
      <c r="F14" s="43">
        <v>4121.48</v>
      </c>
      <c r="G14" s="66">
        <v>1</v>
      </c>
      <c r="H14" s="42"/>
      <c r="I14" s="42"/>
      <c r="J14" s="44">
        <v>4121.48</v>
      </c>
      <c r="K14" s="33" t="s">
        <v>79</v>
      </c>
      <c r="L14" s="45" t="s">
        <v>240</v>
      </c>
      <c r="M14" s="44">
        <v>4121.48</v>
      </c>
      <c r="N14" s="46"/>
      <c r="O14" s="44">
        <v>4121.48</v>
      </c>
      <c r="P14" s="19" t="s">
        <v>80</v>
      </c>
    </row>
    <row r="15" spans="1:15" ht="14.25">
      <c r="A15" s="39" t="s">
        <v>81</v>
      </c>
      <c r="B15" s="40" t="s">
        <v>82</v>
      </c>
      <c r="C15" s="41" t="s">
        <v>83</v>
      </c>
      <c r="D15" s="47">
        <v>0.045</v>
      </c>
      <c r="E15" s="43">
        <v>3339.61</v>
      </c>
      <c r="F15" s="43">
        <v>3339.61</v>
      </c>
      <c r="G15" s="66">
        <v>1</v>
      </c>
      <c r="H15" s="42"/>
      <c r="I15" s="42"/>
      <c r="J15" s="44">
        <v>3339.61</v>
      </c>
      <c r="K15" s="33" t="s">
        <v>84</v>
      </c>
      <c r="L15" s="45" t="s">
        <v>240</v>
      </c>
      <c r="M15" s="44">
        <v>3339.61</v>
      </c>
      <c r="N15" s="46"/>
      <c r="O15" s="44">
        <v>3339.61</v>
      </c>
    </row>
    <row r="16" spans="1:15" ht="14.25">
      <c r="A16" s="39" t="s">
        <v>85</v>
      </c>
      <c r="B16" s="40" t="s">
        <v>86</v>
      </c>
      <c r="C16" s="41" t="s">
        <v>83</v>
      </c>
      <c r="D16" s="47">
        <v>0.1</v>
      </c>
      <c r="E16" s="43">
        <v>6104.46</v>
      </c>
      <c r="F16" s="43">
        <v>6104.46</v>
      </c>
      <c r="G16" s="66">
        <v>1</v>
      </c>
      <c r="H16" s="42"/>
      <c r="I16" s="42"/>
      <c r="J16" s="44">
        <v>6104.46</v>
      </c>
      <c r="K16" s="33" t="s">
        <v>87</v>
      </c>
      <c r="L16" s="45" t="s">
        <v>240</v>
      </c>
      <c r="M16" s="44">
        <v>6104.46</v>
      </c>
      <c r="N16" s="46"/>
      <c r="O16" s="44">
        <v>6104.46</v>
      </c>
    </row>
    <row r="17" spans="1:15" ht="25.5">
      <c r="A17" s="39" t="s">
        <v>88</v>
      </c>
      <c r="B17" s="48" t="s">
        <v>89</v>
      </c>
      <c r="C17" s="49" t="s">
        <v>90</v>
      </c>
      <c r="D17" s="50">
        <v>1</v>
      </c>
      <c r="E17" s="51">
        <v>936</v>
      </c>
      <c r="F17" s="51">
        <v>936</v>
      </c>
      <c r="G17" s="66">
        <v>1</v>
      </c>
      <c r="H17" s="52"/>
      <c r="I17" s="52"/>
      <c r="J17" s="51">
        <v>936</v>
      </c>
      <c r="K17" s="53" t="s">
        <v>79</v>
      </c>
      <c r="L17" s="45" t="s">
        <v>240</v>
      </c>
      <c r="M17" s="51">
        <v>936</v>
      </c>
      <c r="N17" s="46"/>
      <c r="O17" s="51">
        <v>936</v>
      </c>
    </row>
    <row r="18" spans="1:15" ht="25.5">
      <c r="A18" s="39" t="s">
        <v>91</v>
      </c>
      <c r="B18" s="54" t="s">
        <v>92</v>
      </c>
      <c r="C18" s="49" t="s">
        <v>90</v>
      </c>
      <c r="D18" s="50">
        <v>1</v>
      </c>
      <c r="E18" s="51">
        <v>936</v>
      </c>
      <c r="F18" s="51">
        <v>936</v>
      </c>
      <c r="G18" s="66">
        <v>1</v>
      </c>
      <c r="H18" s="52"/>
      <c r="I18" s="52"/>
      <c r="J18" s="51">
        <v>936</v>
      </c>
      <c r="K18" s="53" t="s">
        <v>79</v>
      </c>
      <c r="L18" s="45" t="s">
        <v>240</v>
      </c>
      <c r="M18" s="51">
        <v>936</v>
      </c>
      <c r="N18" s="46"/>
      <c r="O18" s="51">
        <v>936</v>
      </c>
    </row>
    <row r="19" spans="1:15" ht="14.25">
      <c r="A19" s="55" t="s">
        <v>93</v>
      </c>
      <c r="B19" s="56" t="s">
        <v>94</v>
      </c>
      <c r="C19" s="57"/>
      <c r="D19" s="58"/>
      <c r="E19" s="59"/>
      <c r="F19" s="59"/>
      <c r="G19" s="58"/>
      <c r="H19" s="58"/>
      <c r="I19" s="58"/>
      <c r="J19" s="60"/>
      <c r="K19" s="61"/>
      <c r="L19" s="45"/>
      <c r="M19" s="60"/>
      <c r="N19" s="36"/>
      <c r="O19" s="60"/>
    </row>
    <row r="20" spans="1:15" ht="14.25">
      <c r="A20" s="62" t="s">
        <v>95</v>
      </c>
      <c r="B20" s="40" t="s">
        <v>96</v>
      </c>
      <c r="C20" s="41" t="s">
        <v>83</v>
      </c>
      <c r="D20" s="42">
        <v>0.066</v>
      </c>
      <c r="E20" s="43">
        <v>5098.64</v>
      </c>
      <c r="F20" s="43">
        <v>5098.64</v>
      </c>
      <c r="G20" s="66">
        <v>1</v>
      </c>
      <c r="H20" s="42"/>
      <c r="I20" s="42"/>
      <c r="J20" s="44">
        <v>5098.64</v>
      </c>
      <c r="K20" s="33" t="s">
        <v>97</v>
      </c>
      <c r="L20" s="45" t="s">
        <v>240</v>
      </c>
      <c r="M20" s="44">
        <v>5098.64</v>
      </c>
      <c r="N20" s="46"/>
      <c r="O20" s="44">
        <v>5098.64</v>
      </c>
    </row>
    <row r="21" spans="1:16" ht="14.25">
      <c r="A21" s="62" t="s">
        <v>98</v>
      </c>
      <c r="B21" s="40" t="s">
        <v>99</v>
      </c>
      <c r="C21" s="41" t="s">
        <v>90</v>
      </c>
      <c r="D21" s="42">
        <v>10</v>
      </c>
      <c r="E21" s="43">
        <v>23333.5</v>
      </c>
      <c r="F21" s="43">
        <v>23333.5</v>
      </c>
      <c r="G21" s="66">
        <v>1</v>
      </c>
      <c r="H21" s="42"/>
      <c r="I21" s="42"/>
      <c r="J21" s="63">
        <v>23333.5</v>
      </c>
      <c r="K21" s="33" t="s">
        <v>100</v>
      </c>
      <c r="L21" s="45" t="s">
        <v>240</v>
      </c>
      <c r="M21" s="63">
        <v>23333.5</v>
      </c>
      <c r="N21" s="46"/>
      <c r="O21" s="63">
        <v>23333.5</v>
      </c>
      <c r="P21" s="19" t="s">
        <v>80</v>
      </c>
    </row>
    <row r="22" spans="1:15" ht="14.25">
      <c r="A22" s="55" t="s">
        <v>101</v>
      </c>
      <c r="B22" s="56" t="s">
        <v>102</v>
      </c>
      <c r="C22" s="57"/>
      <c r="D22" s="58"/>
      <c r="E22" s="59"/>
      <c r="F22" s="59"/>
      <c r="G22" s="58"/>
      <c r="H22" s="58"/>
      <c r="I22" s="58"/>
      <c r="J22" s="60"/>
      <c r="K22" s="57"/>
      <c r="L22" s="45"/>
      <c r="M22" s="60"/>
      <c r="N22" s="36"/>
      <c r="O22" s="60"/>
    </row>
    <row r="23" spans="1:16" ht="25.5">
      <c r="A23" s="62" t="s">
        <v>103</v>
      </c>
      <c r="B23" s="64" t="s">
        <v>104</v>
      </c>
      <c r="C23" s="49" t="s">
        <v>105</v>
      </c>
      <c r="D23" s="52">
        <v>1920</v>
      </c>
      <c r="E23" s="51">
        <v>7701.68</v>
      </c>
      <c r="F23" s="51">
        <v>7701.68</v>
      </c>
      <c r="G23" s="66">
        <v>1</v>
      </c>
      <c r="H23" s="52"/>
      <c r="I23" s="52"/>
      <c r="J23" s="44">
        <v>7701.68</v>
      </c>
      <c r="K23" s="65" t="s">
        <v>97</v>
      </c>
      <c r="L23" s="45" t="s">
        <v>240</v>
      </c>
      <c r="M23" s="44">
        <v>7701.68</v>
      </c>
      <c r="N23" s="46"/>
      <c r="O23" s="44">
        <v>7701.68</v>
      </c>
      <c r="P23" s="19" t="s">
        <v>80</v>
      </c>
    </row>
    <row r="24" spans="1:15" ht="14.25">
      <c r="A24" s="62" t="s">
        <v>106</v>
      </c>
      <c r="B24" s="40" t="s">
        <v>107</v>
      </c>
      <c r="C24" s="41" t="s">
        <v>105</v>
      </c>
      <c r="D24" s="42">
        <v>2184</v>
      </c>
      <c r="E24" s="43">
        <v>8365.76</v>
      </c>
      <c r="F24" s="43">
        <v>8365.76</v>
      </c>
      <c r="G24" s="66">
        <v>1</v>
      </c>
      <c r="H24" s="42"/>
      <c r="I24" s="42"/>
      <c r="J24" s="44">
        <v>8365.76</v>
      </c>
      <c r="K24" s="33" t="s">
        <v>97</v>
      </c>
      <c r="L24" s="45" t="s">
        <v>240</v>
      </c>
      <c r="M24" s="44">
        <v>8365.76</v>
      </c>
      <c r="N24" s="46"/>
      <c r="O24" s="44">
        <v>8365.76</v>
      </c>
    </row>
    <row r="25" spans="1:15" ht="14.25">
      <c r="A25" s="62" t="s">
        <v>108</v>
      </c>
      <c r="B25" s="40" t="s">
        <v>109</v>
      </c>
      <c r="C25" s="41" t="s">
        <v>90</v>
      </c>
      <c r="D25" s="42">
        <v>1</v>
      </c>
      <c r="E25" s="43">
        <v>19192.05</v>
      </c>
      <c r="F25" s="43">
        <v>19192.05</v>
      </c>
      <c r="G25" s="66">
        <v>1</v>
      </c>
      <c r="H25" s="42"/>
      <c r="I25" s="42"/>
      <c r="J25" s="63">
        <v>19192.05</v>
      </c>
      <c r="K25" s="33" t="s">
        <v>110</v>
      </c>
      <c r="L25" s="45" t="s">
        <v>240</v>
      </c>
      <c r="M25" s="63">
        <v>19192.05</v>
      </c>
      <c r="N25" s="46"/>
      <c r="O25" s="63">
        <v>19192.05</v>
      </c>
    </row>
    <row r="26" spans="1:15" ht="14.25">
      <c r="A26" s="62" t="s">
        <v>111</v>
      </c>
      <c r="B26" s="40" t="s">
        <v>112</v>
      </c>
      <c r="C26" s="41" t="s">
        <v>90</v>
      </c>
      <c r="D26" s="42">
        <v>1</v>
      </c>
      <c r="E26" s="43">
        <v>19192.05</v>
      </c>
      <c r="F26" s="43">
        <v>19192.05</v>
      </c>
      <c r="G26" s="66">
        <v>1</v>
      </c>
      <c r="H26" s="42"/>
      <c r="I26" s="42"/>
      <c r="J26" s="63">
        <v>19192.05</v>
      </c>
      <c r="K26" s="33" t="s">
        <v>110</v>
      </c>
      <c r="L26" s="45" t="s">
        <v>240</v>
      </c>
      <c r="M26" s="63">
        <v>19192.05</v>
      </c>
      <c r="N26" s="46"/>
      <c r="O26" s="63">
        <v>19192.05</v>
      </c>
    </row>
    <row r="27" spans="1:15" ht="14.25">
      <c r="A27" s="62" t="s">
        <v>113</v>
      </c>
      <c r="B27" s="40" t="s">
        <v>114</v>
      </c>
      <c r="C27" s="41" t="s">
        <v>105</v>
      </c>
      <c r="D27" s="42">
        <v>296</v>
      </c>
      <c r="E27" s="43">
        <v>21115.33</v>
      </c>
      <c r="F27" s="43">
        <v>21115.33</v>
      </c>
      <c r="G27" s="66">
        <v>1</v>
      </c>
      <c r="H27" s="42"/>
      <c r="I27" s="42"/>
      <c r="J27" s="44">
        <v>21115.33</v>
      </c>
      <c r="K27" s="25" t="s">
        <v>79</v>
      </c>
      <c r="L27" s="45" t="s">
        <v>240</v>
      </c>
      <c r="M27" s="44">
        <v>21115.33</v>
      </c>
      <c r="N27" s="46"/>
      <c r="O27" s="44">
        <v>21115.33</v>
      </c>
    </row>
    <row r="28" spans="1:15" ht="14.25">
      <c r="A28" s="62" t="s">
        <v>115</v>
      </c>
      <c r="B28" s="40" t="s">
        <v>116</v>
      </c>
      <c r="C28" s="41" t="s">
        <v>90</v>
      </c>
      <c r="D28" s="42">
        <v>2</v>
      </c>
      <c r="E28" s="43">
        <v>4981.06</v>
      </c>
      <c r="F28" s="43">
        <v>4981.06</v>
      </c>
      <c r="G28" s="66">
        <v>1</v>
      </c>
      <c r="H28" s="42"/>
      <c r="I28" s="42"/>
      <c r="J28" s="63">
        <v>4981.06</v>
      </c>
      <c r="K28" s="25" t="s">
        <v>110</v>
      </c>
      <c r="L28" s="45" t="s">
        <v>240</v>
      </c>
      <c r="M28" s="63">
        <v>4981.06</v>
      </c>
      <c r="N28" s="46"/>
      <c r="O28" s="63">
        <v>4981.06</v>
      </c>
    </row>
    <row r="29" spans="1:15" ht="14.25">
      <c r="A29" s="62" t="s">
        <v>117</v>
      </c>
      <c r="B29" s="40" t="s">
        <v>118</v>
      </c>
      <c r="C29" s="41" t="s">
        <v>90</v>
      </c>
      <c r="D29" s="42">
        <v>20</v>
      </c>
      <c r="E29" s="43">
        <v>3.263</v>
      </c>
      <c r="F29" s="43">
        <v>3.263</v>
      </c>
      <c r="G29" s="66">
        <v>1</v>
      </c>
      <c r="H29" s="42"/>
      <c r="I29" s="42"/>
      <c r="J29" s="43">
        <v>3.263</v>
      </c>
      <c r="K29" s="25" t="s">
        <v>119</v>
      </c>
      <c r="L29" s="45" t="s">
        <v>240</v>
      </c>
      <c r="M29" s="43">
        <v>3.263</v>
      </c>
      <c r="N29" s="46"/>
      <c r="O29" s="43">
        <v>3.263</v>
      </c>
    </row>
    <row r="30" spans="1:15" ht="14.25">
      <c r="A30" s="55" t="s">
        <v>120</v>
      </c>
      <c r="B30" s="67" t="s">
        <v>121</v>
      </c>
      <c r="C30" s="25"/>
      <c r="D30" s="42"/>
      <c r="E30" s="43"/>
      <c r="F30" s="42"/>
      <c r="G30" s="42"/>
      <c r="H30" s="42"/>
      <c r="I30" s="42"/>
      <c r="J30" s="44"/>
      <c r="K30" s="33"/>
      <c r="L30" s="45"/>
      <c r="M30" s="44"/>
      <c r="N30" s="46"/>
      <c r="O30" s="44"/>
    </row>
    <row r="31" spans="1:15" ht="14.25">
      <c r="A31" s="132" t="s">
        <v>122</v>
      </c>
      <c r="B31" s="68" t="s">
        <v>123</v>
      </c>
      <c r="C31" s="69" t="s">
        <v>124</v>
      </c>
      <c r="D31" s="70">
        <v>77</v>
      </c>
      <c r="E31" s="133">
        <v>34477.43</v>
      </c>
      <c r="F31" s="70"/>
      <c r="G31" s="71">
        <v>1</v>
      </c>
      <c r="H31" s="70"/>
      <c r="I31" s="70"/>
      <c r="J31" s="129">
        <v>34477.43</v>
      </c>
      <c r="K31" s="134" t="s">
        <v>125</v>
      </c>
      <c r="L31" s="45"/>
      <c r="M31" s="129">
        <v>34477.43</v>
      </c>
      <c r="N31" s="72"/>
      <c r="O31" s="129">
        <v>34477.43</v>
      </c>
    </row>
    <row r="32" spans="1:15" ht="14.25">
      <c r="A32" s="132"/>
      <c r="B32" s="73" t="s">
        <v>126</v>
      </c>
      <c r="C32" s="74"/>
      <c r="D32" s="73"/>
      <c r="E32" s="133"/>
      <c r="F32" s="116">
        <v>34477.43</v>
      </c>
      <c r="G32" s="75">
        <v>1</v>
      </c>
      <c r="H32" s="73"/>
      <c r="I32" s="73"/>
      <c r="J32" s="129"/>
      <c r="K32" s="129"/>
      <c r="L32" s="45" t="s">
        <v>240</v>
      </c>
      <c r="M32" s="129"/>
      <c r="N32" s="76"/>
      <c r="O32" s="129"/>
    </row>
    <row r="33" spans="1:15" ht="14.25">
      <c r="A33" s="132"/>
      <c r="B33" s="77" t="s">
        <v>127</v>
      </c>
      <c r="C33" s="33" t="s">
        <v>78</v>
      </c>
      <c r="D33" s="77">
        <v>10</v>
      </c>
      <c r="E33" s="133"/>
      <c r="F33" s="77"/>
      <c r="G33" s="75">
        <v>1</v>
      </c>
      <c r="H33" s="77"/>
      <c r="I33" s="77"/>
      <c r="J33" s="129"/>
      <c r="K33" s="129"/>
      <c r="L33" s="45"/>
      <c r="M33" s="129"/>
      <c r="N33" s="78"/>
      <c r="O33" s="129"/>
    </row>
    <row r="34" spans="1:15" ht="14.25">
      <c r="A34" s="62" t="s">
        <v>128</v>
      </c>
      <c r="B34" s="42" t="s">
        <v>129</v>
      </c>
      <c r="C34" s="41" t="s">
        <v>78</v>
      </c>
      <c r="D34" s="42">
        <v>10</v>
      </c>
      <c r="E34" s="43">
        <v>49634.24</v>
      </c>
      <c r="F34" s="43">
        <v>49634.24</v>
      </c>
      <c r="G34" s="117">
        <v>1</v>
      </c>
      <c r="H34" s="66"/>
      <c r="I34" s="42"/>
      <c r="J34" s="63">
        <v>49634.24</v>
      </c>
      <c r="K34" s="25" t="s">
        <v>125</v>
      </c>
      <c r="L34" s="45" t="s">
        <v>240</v>
      </c>
      <c r="M34" s="63">
        <v>49634.24</v>
      </c>
      <c r="N34" s="46"/>
      <c r="O34" s="63">
        <v>49634.24</v>
      </c>
    </row>
    <row r="35" spans="1:18" ht="14.25">
      <c r="A35" s="62" t="s">
        <v>130</v>
      </c>
      <c r="B35" s="42" t="s">
        <v>131</v>
      </c>
      <c r="C35" s="41" t="s">
        <v>78</v>
      </c>
      <c r="D35" s="42">
        <v>12</v>
      </c>
      <c r="E35" s="43">
        <v>2.052</v>
      </c>
      <c r="F35" s="43">
        <v>2.052</v>
      </c>
      <c r="G35" s="66">
        <v>1</v>
      </c>
      <c r="H35" s="42"/>
      <c r="I35" s="42"/>
      <c r="J35" s="44">
        <v>2.052</v>
      </c>
      <c r="K35" s="33" t="s">
        <v>132</v>
      </c>
      <c r="L35" s="45" t="s">
        <v>240</v>
      </c>
      <c r="M35" s="44">
        <v>2.052</v>
      </c>
      <c r="N35" s="46"/>
      <c r="O35" s="44">
        <v>2.052</v>
      </c>
      <c r="R35" s="19" t="s">
        <v>80</v>
      </c>
    </row>
    <row r="36" spans="1:15" ht="14.25">
      <c r="A36" s="55" t="s">
        <v>133</v>
      </c>
      <c r="B36" s="67" t="s">
        <v>134</v>
      </c>
      <c r="C36" s="25"/>
      <c r="D36" s="42"/>
      <c r="E36" s="43"/>
      <c r="F36" s="42"/>
      <c r="G36" s="42"/>
      <c r="H36" s="42"/>
      <c r="I36" s="42"/>
      <c r="J36" s="44"/>
      <c r="K36" s="25"/>
      <c r="L36" s="45"/>
      <c r="M36" s="44"/>
      <c r="N36" s="46"/>
      <c r="O36" s="44"/>
    </row>
    <row r="37" spans="1:15" ht="14.25">
      <c r="A37" s="62" t="s">
        <v>135</v>
      </c>
      <c r="B37" s="40" t="s">
        <v>136</v>
      </c>
      <c r="C37" s="41" t="s">
        <v>78</v>
      </c>
      <c r="D37" s="42">
        <v>1</v>
      </c>
      <c r="E37" s="43">
        <v>16</v>
      </c>
      <c r="F37" s="43">
        <v>16</v>
      </c>
      <c r="G37" s="66">
        <v>1</v>
      </c>
      <c r="H37" s="66"/>
      <c r="I37" s="42"/>
      <c r="J37" s="44">
        <v>16</v>
      </c>
      <c r="K37" s="25" t="s">
        <v>137</v>
      </c>
      <c r="L37" s="45" t="s">
        <v>240</v>
      </c>
      <c r="M37" s="44">
        <v>16</v>
      </c>
      <c r="N37" s="46"/>
      <c r="O37" s="44">
        <v>16</v>
      </c>
    </row>
    <row r="38" spans="1:15" ht="14.25">
      <c r="A38" s="62" t="s">
        <v>138</v>
      </c>
      <c r="B38" s="40" t="s">
        <v>139</v>
      </c>
      <c r="C38" s="41" t="s">
        <v>90</v>
      </c>
      <c r="D38" s="42">
        <v>4</v>
      </c>
      <c r="E38" s="43">
        <v>0</v>
      </c>
      <c r="F38" s="43">
        <v>0</v>
      </c>
      <c r="G38" s="66">
        <v>1</v>
      </c>
      <c r="H38" s="42" t="s">
        <v>80</v>
      </c>
      <c r="I38" s="42"/>
      <c r="J38" s="44">
        <v>0</v>
      </c>
      <c r="K38" s="25" t="s">
        <v>137</v>
      </c>
      <c r="L38" s="45" t="s">
        <v>240</v>
      </c>
      <c r="M38" s="44">
        <v>0</v>
      </c>
      <c r="N38" s="46"/>
      <c r="O38" s="44">
        <v>0</v>
      </c>
    </row>
    <row r="39" spans="1:16" ht="14.25">
      <c r="A39" s="62" t="s">
        <v>140</v>
      </c>
      <c r="B39" s="40" t="s">
        <v>141</v>
      </c>
      <c r="C39" s="41" t="s">
        <v>142</v>
      </c>
      <c r="D39" s="42">
        <v>1</v>
      </c>
      <c r="E39" s="43">
        <v>0</v>
      </c>
      <c r="F39" s="43">
        <v>0</v>
      </c>
      <c r="G39" s="66">
        <v>1</v>
      </c>
      <c r="H39" s="66"/>
      <c r="I39" s="42"/>
      <c r="J39" s="44">
        <v>0</v>
      </c>
      <c r="K39" s="25" t="s">
        <v>137</v>
      </c>
      <c r="L39" s="45" t="s">
        <v>240</v>
      </c>
      <c r="M39" s="44">
        <v>0</v>
      </c>
      <c r="N39" s="46"/>
      <c r="O39" s="44">
        <v>0</v>
      </c>
      <c r="P39" s="19" t="s">
        <v>80</v>
      </c>
    </row>
    <row r="40" spans="1:15" ht="14.25">
      <c r="A40" s="55" t="s">
        <v>143</v>
      </c>
      <c r="B40" s="67" t="s">
        <v>144</v>
      </c>
      <c r="C40" s="41"/>
      <c r="D40" s="42"/>
      <c r="E40" s="43"/>
      <c r="F40" s="42"/>
      <c r="G40" s="42"/>
      <c r="H40" s="42"/>
      <c r="I40" s="42"/>
      <c r="J40" s="44"/>
      <c r="K40" s="25"/>
      <c r="L40" s="45"/>
      <c r="M40" s="44"/>
      <c r="N40" s="46"/>
      <c r="O40" s="44"/>
    </row>
    <row r="41" spans="1:15" ht="14.25">
      <c r="A41" s="62" t="s">
        <v>145</v>
      </c>
      <c r="B41" s="42" t="s">
        <v>146</v>
      </c>
      <c r="C41" s="41" t="s">
        <v>147</v>
      </c>
      <c r="D41" s="42">
        <v>19</v>
      </c>
      <c r="E41" s="43">
        <v>11582.7832832</v>
      </c>
      <c r="F41" s="43">
        <v>11582.7832832</v>
      </c>
      <c r="G41" s="66">
        <v>1</v>
      </c>
      <c r="H41" s="42"/>
      <c r="I41" s="42"/>
      <c r="J41" s="44">
        <v>11582.7832832</v>
      </c>
      <c r="K41" s="33" t="s">
        <v>110</v>
      </c>
      <c r="L41" s="45" t="s">
        <v>240</v>
      </c>
      <c r="M41" s="44">
        <v>11582.7832832</v>
      </c>
      <c r="N41" s="46"/>
      <c r="O41" s="44">
        <v>11582.7832832</v>
      </c>
    </row>
    <row r="42" spans="1:15" ht="14.25">
      <c r="A42" s="55" t="s">
        <v>148</v>
      </c>
      <c r="B42" s="79" t="s">
        <v>149</v>
      </c>
      <c r="C42" s="41"/>
      <c r="D42" s="42"/>
      <c r="E42" s="43"/>
      <c r="F42" s="42"/>
      <c r="G42" s="66"/>
      <c r="H42" s="42"/>
      <c r="I42" s="42"/>
      <c r="J42" s="44"/>
      <c r="K42" s="25"/>
      <c r="L42" s="45" t="s">
        <v>240</v>
      </c>
      <c r="M42" s="44"/>
      <c r="N42" s="46"/>
      <c r="O42" s="44"/>
    </row>
    <row r="43" spans="1:15" ht="14.25">
      <c r="A43" s="62" t="s">
        <v>150</v>
      </c>
      <c r="B43" s="80" t="s">
        <v>151</v>
      </c>
      <c r="C43" s="41" t="s">
        <v>147</v>
      </c>
      <c r="D43" s="42">
        <v>1</v>
      </c>
      <c r="E43" s="43"/>
      <c r="F43" s="42"/>
      <c r="G43" s="75">
        <v>1</v>
      </c>
      <c r="H43" s="42"/>
      <c r="I43" s="42"/>
      <c r="J43" s="44"/>
      <c r="K43" s="25"/>
      <c r="L43" s="45" t="s">
        <v>240</v>
      </c>
      <c r="M43" s="44"/>
      <c r="N43" s="46"/>
      <c r="O43" s="44"/>
    </row>
    <row r="44" spans="1:15" ht="14.25">
      <c r="A44" s="81"/>
      <c r="B44" s="3"/>
      <c r="C44" s="3"/>
      <c r="D44" s="82" t="s">
        <v>152</v>
      </c>
      <c r="E44" s="83">
        <f>SUM(E14:E41)</f>
        <v>220133.3882832</v>
      </c>
      <c r="F44" s="83">
        <f>SUM(F14:F43)</f>
        <v>220133.3882832</v>
      </c>
      <c r="G44" s="3"/>
      <c r="H44" s="3"/>
      <c r="I44" s="82" t="s">
        <v>152</v>
      </c>
      <c r="J44" s="84">
        <f>SUM(J14:J43)</f>
        <v>220133.3882832</v>
      </c>
      <c r="K44" s="3"/>
      <c r="L44" s="45"/>
      <c r="M44" s="119">
        <f>SUM(M14:M43)</f>
        <v>220133.3882832</v>
      </c>
      <c r="O44" s="84">
        <f>SUM(O14:O43)</f>
        <v>220133.3882832</v>
      </c>
    </row>
    <row r="45" spans="1:12" ht="14.25">
      <c r="A45" s="81"/>
      <c r="B45" s="3" t="s">
        <v>239</v>
      </c>
      <c r="C45" s="3" t="s">
        <v>80</v>
      </c>
      <c r="D45" s="82"/>
      <c r="E45" s="83"/>
      <c r="G45" s="3"/>
      <c r="H45" s="3"/>
      <c r="I45" s="82"/>
      <c r="J45" s="84"/>
      <c r="K45" s="3"/>
      <c r="L45" s="85"/>
    </row>
    <row r="46" spans="2:12" ht="14.25">
      <c r="B46" s="115" t="s">
        <v>241</v>
      </c>
      <c r="D46" s="19" t="s">
        <v>80</v>
      </c>
      <c r="H46" s="19" t="s">
        <v>80</v>
      </c>
      <c r="L46" s="19" t="s">
        <v>80</v>
      </c>
    </row>
    <row r="47" spans="1:10" ht="14.25">
      <c r="A47" s="19"/>
      <c r="E47" s="19" t="s">
        <v>80</v>
      </c>
      <c r="J47" s="19" t="s">
        <v>80</v>
      </c>
    </row>
  </sheetData>
  <sheetProtection selectLockedCells="1" selectUnlockedCells="1"/>
  <mergeCells count="14">
    <mergeCell ref="M2:O2"/>
    <mergeCell ref="M3:O3"/>
    <mergeCell ref="A6:O6"/>
    <mergeCell ref="A7:O7"/>
    <mergeCell ref="F8:G8"/>
    <mergeCell ref="H8:J8"/>
    <mergeCell ref="M31:M33"/>
    <mergeCell ref="O31:O33"/>
    <mergeCell ref="F9:G9"/>
    <mergeCell ref="F10:G10"/>
    <mergeCell ref="A31:A33"/>
    <mergeCell ref="E31:E33"/>
    <mergeCell ref="J31:J33"/>
    <mergeCell ref="K31:K33"/>
  </mergeCells>
  <printOptions/>
  <pageMargins left="0" right="0" top="0.1388888888888889" bottom="0.1388888888888889" header="0" footer="0"/>
  <pageSetup firstPageNumber="1" useFirstPageNumber="1" horizontalDpi="300" verticalDpi="300" orientation="landscape" paperSize="9" scale="53" r:id="rId1"/>
  <headerFooter alignWithMargins="0">
    <oddHeader>&amp;C&amp;10&amp;A</oddHeader>
    <oddFooter>&amp;C&amp;10Страница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Admin</cp:lastModifiedBy>
  <cp:lastPrinted>2019-10-21T05:01:30Z</cp:lastPrinted>
  <dcterms:created xsi:type="dcterms:W3CDTF">2019-10-17T05:28:56Z</dcterms:created>
  <dcterms:modified xsi:type="dcterms:W3CDTF">2019-10-21T05:05:23Z</dcterms:modified>
  <cp:category/>
  <cp:version/>
  <cp:contentType/>
  <cp:contentStatus/>
</cp:coreProperties>
</file>